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uc\Dropbox\ASI Bookkeeper\Financial Statements\2025\2025-09\"/>
    </mc:Choice>
  </mc:AlternateContent>
  <xr:revisionPtr revIDLastSave="0" documentId="13_ncr:1_{4731620B-9B6E-4BA9-B2D1-C6EDB78BC2A2}" xr6:coauthVersionLast="47" xr6:coauthVersionMax="47" xr10:uidLastSave="{00000000-0000-0000-0000-000000000000}"/>
  <bookViews>
    <workbookView xWindow="25490" yWindow="-110" windowWidth="19420" windowHeight="10300" xr2:uid="{00000000-000D-0000-FFFF-FFFF00000000}"/>
  </bookViews>
  <sheets>
    <sheet name="Balance Sheet" sheetId="3" r:id="rId1"/>
    <sheet name="Income Statement BvA" sheetId="2" r:id="rId2"/>
    <sheet name="Meeting Income Statement BvA" sheetId="1" r:id="rId3"/>
  </sheets>
  <definedNames>
    <definedName name="_xlnm.Print_Titles" localSheetId="0">'Balance Sheet'!$4:$5</definedName>
    <definedName name="_xlnm.Print_Titles" localSheetId="1">'Income Statement BvA'!$4:$5</definedName>
    <definedName name="_xlnm.Print_Titles" localSheetId="2">'Meeting Income Statement BvA'!$4:$5</definedName>
    <definedName name="QB_BASIS_4" localSheetId="0" hidden="1">'Balance Sheet'!$C$3</definedName>
    <definedName name="QB_BASIS_4" localSheetId="1" hidden="1">'Income Statement BvA'!$L$3</definedName>
    <definedName name="QB_BASIS_4" localSheetId="2" hidden="1">'Meeting Income Statement BvA'!$J$3</definedName>
    <definedName name="QB_COLUMN_59200" localSheetId="0" hidden="1">'Balance Sheet'!$B$5</definedName>
    <definedName name="QB_COLUMN_59200" localSheetId="1" hidden="1">'Income Statement BvA'!$I$5</definedName>
    <definedName name="QB_COLUMN_59200" localSheetId="2" hidden="1">'Meeting Income Statement BvA'!#REF!</definedName>
    <definedName name="QB_COLUMN_61210" localSheetId="0" hidden="1">'Balance Sheet'!$C$5</definedName>
    <definedName name="QB_COLUMN_62230" localSheetId="1" hidden="1">'Income Statement BvA'!$J$5</definedName>
    <definedName name="QB_COLUMN_62230" localSheetId="2" hidden="1">'Meeting Income Statement BvA'!$H$5</definedName>
    <definedName name="QB_COLUMN_64420" localSheetId="1" hidden="1">'Income Statement BvA'!#REF!</definedName>
    <definedName name="QB_COLUMN_64420" localSheetId="2" hidden="1">'Meeting Income Statement BvA'!#REF!</definedName>
    <definedName name="QB_COLUMN_64450" localSheetId="1" hidden="1">'Income Statement BvA'!$L$5</definedName>
    <definedName name="QB_COLUMN_64450" localSheetId="2" hidden="1">'Meeting Income Statement BvA'!$J$5</definedName>
    <definedName name="QB_COLUMN_76210" localSheetId="1" hidden="1">'Income Statement BvA'!#REF!</definedName>
    <definedName name="QB_COLUMN_76210" localSheetId="2" hidden="1">'Meeting Income Statement BvA'!#REF!</definedName>
    <definedName name="QB_COLUMN_76240" localSheetId="1" hidden="1">'Income Statement BvA'!$K$5</definedName>
    <definedName name="QB_COLUMN_76240" localSheetId="2" hidden="1">'Meeting Income Statement BvA'!$I$5</definedName>
    <definedName name="QB_COLUMN_76260" localSheetId="1" hidden="1">'Income Statement BvA'!#REF!</definedName>
    <definedName name="QB_COLUMN_76260" localSheetId="2" hidden="1">'Meeting Income Statement BvA'!#REF!</definedName>
    <definedName name="QB_COMPANY_0" localSheetId="0" hidden="1">'Balance Sheet'!#REF!</definedName>
    <definedName name="QB_COMPANY_0" localSheetId="1" hidden="1">'Income Statement BvA'!$A$1</definedName>
    <definedName name="QB_COMPANY_0" localSheetId="2" hidden="1">'Meeting Income Statement BvA'!$A$1</definedName>
    <definedName name="QB_DATA_0" localSheetId="0" hidden="1">'Balance Sheet'!$9:$9,'Balance Sheet'!$10:$10,'Balance Sheet'!$14:$14,'Balance Sheet'!$15:$15,'Balance Sheet'!$16:$16,'Balance Sheet'!$21:$21,'Balance Sheet'!$22:$22,'Balance Sheet'!$31:$31,'Balance Sheet'!$32:$32,'Balance Sheet'!$33:$33,'Balance Sheet'!$34:$34,'Balance Sheet'!$35:$35,'Balance Sheet'!$36:$36,'Balance Sheet'!$41:$41,'Balance Sheet'!$42:$42,'Balance Sheet'!$43:$43</definedName>
    <definedName name="QB_DATA_0" localSheetId="1" hidden="1">'Income Statement BvA'!$8:$8,'Income Statement BvA'!$9:$9,'Income Statement BvA'!$10:$10,'Income Statement BvA'!$11:$11,'Income Statement BvA'!$13:$13,'Income Statement BvA'!$17:$17,'Income Statement BvA'!$18:$18,'Income Statement BvA'!$19:$19,'Income Statement BvA'!$20:$20,'Income Statement BvA'!$25:$25,'Income Statement BvA'!$26:$26,'Income Statement BvA'!$27:$27,'Income Statement BvA'!$30:$30,'Income Statement BvA'!$35:$35,'Income Statement BvA'!$39:$39,'Income Statement BvA'!$41:$41</definedName>
    <definedName name="QB_DATA_0" localSheetId="2" hidden="1">'Meeting Income Statement BvA'!$9:$9,'Meeting Income Statement BvA'!$10:$10,'Meeting Income Statement BvA'!$12:$12,'Meeting Income Statement BvA'!$14:$14,'Meeting Income Statement BvA'!$16:$16,'Meeting Income Statement BvA'!$17:$17,'Meeting Income Statement BvA'!$29:$29,'Meeting Income Statement BvA'!$30:$30,'Meeting Income Statement BvA'!$32:$32,'Meeting Income Statement BvA'!$41:$41,'Meeting Income Statement BvA'!$42:$42,'Meeting Income Statement BvA'!$43:$43,'Meeting Income Statement BvA'!$44:$44,'Meeting Income Statement BvA'!$45:$45,'Meeting Income Statement BvA'!$47:$47,'Meeting Income Statement BvA'!$48:$48</definedName>
    <definedName name="QB_DATA_1" localSheetId="0" hidden="1">'Balance Sheet'!$44:$44,'Balance Sheet'!$45:$45,'Balance Sheet'!$46:$46,'Balance Sheet'!$47:$47,'Balance Sheet'!$48:$48,'Balance Sheet'!$49:$49,'Balance Sheet'!$50:$50,'Balance Sheet'!$51:$51,'Balance Sheet'!$52:$52,'Balance Sheet'!$53:$53,'Balance Sheet'!$58:$58,'Balance Sheet'!$59:$59,'Balance Sheet'!$60:$60,'Balance Sheet'!$61:$61,'Balance Sheet'!$62:$62,'Balance Sheet'!$63:$63</definedName>
    <definedName name="QB_DATA_1" localSheetId="1" hidden="1">'Income Statement BvA'!$42:$42,'Income Statement BvA'!$44:$44,'Income Statement BvA'!$48:$48,'Income Statement BvA'!$54:$54,'Income Statement BvA'!$56:$56,'Income Statement BvA'!$57:$57,'Income Statement BvA'!$58:$58,'Income Statement BvA'!$59:$59,'Income Statement BvA'!$60:$60,'Income Statement BvA'!$61:$61,'Income Statement BvA'!$64:$64,'Income Statement BvA'!$65:$65,'Income Statement BvA'!$66:$66,'Income Statement BvA'!$67:$67,'Income Statement BvA'!$69:$69,'Income Statement BvA'!$70:$70</definedName>
    <definedName name="QB_DATA_1" localSheetId="2" hidden="1">'Meeting Income Statement BvA'!$49:$49,'Meeting Income Statement BvA'!$50:$50,'Meeting Income Statement BvA'!$51:$51,'Meeting Income Statement BvA'!$52:$52,'Meeting Income Statement BvA'!$53:$53,'Meeting Income Statement BvA'!$54:$54,'Meeting Income Statement BvA'!$55:$55,'Meeting Income Statement BvA'!$57:$57,'Meeting Income Statement BvA'!$58:$58,'Meeting Income Statement BvA'!$59:$59,'Meeting Income Statement BvA'!$61:$61,'Meeting Income Statement BvA'!$62:$62,'Meeting Income Statement BvA'!$63:$63,'Meeting Income Statement BvA'!$66:$66,'Meeting Income Statement BvA'!$67:$67,'Meeting Income Statement BvA'!$68:$68</definedName>
    <definedName name="QB_DATA_10" localSheetId="1" hidden="1">'Income Statement BvA'!$337:$337,'Income Statement BvA'!$338:$338,'Income Statement BvA'!$339:$339,'Income Statement BvA'!$340:$340,'Income Statement BvA'!$341:$341,'Income Statement BvA'!$342:$342,'Income Statement BvA'!$346:$346,'Income Statement BvA'!$350:$350,'Income Statement BvA'!$351:$351,'Income Statement BvA'!$353:$353,'Income Statement BvA'!#REF!,'Income Statement BvA'!$358:$358,'Income Statement BvA'!$360:$360,'Income Statement BvA'!$361:$361,'Income Statement BvA'!$362:$362</definedName>
    <definedName name="QB_DATA_2" localSheetId="0" hidden="1">'Balance Sheet'!$64:$64,'Balance Sheet'!$65:$65,'Balance Sheet'!$66:$66,'Balance Sheet'!$67:$67,'Balance Sheet'!$68:$68,'Balance Sheet'!$71:$71,'Balance Sheet'!$76:$76,'Balance Sheet'!$79:$79,'Balance Sheet'!$80:$80,'Balance Sheet'!$81:$81,'Balance Sheet'!$82:$82,'Balance Sheet'!$83:$83,'Balance Sheet'!$84:$84,'Balance Sheet'!$85:$85,'Balance Sheet'!$86:$86,'Balance Sheet'!$87:$87</definedName>
    <definedName name="QB_DATA_2" localSheetId="1" hidden="1">'Income Statement BvA'!$71:$71,'Income Statement BvA'!$72:$72,'Income Statement BvA'!$73:$73,'Income Statement BvA'!$74:$74,'Income Statement BvA'!$75:$75,'Income Statement BvA'!$76:$76,'Income Statement BvA'!$77:$77,'Income Statement BvA'!$79:$79,'Income Statement BvA'!$90:$90,'Income Statement BvA'!$92:$92,'Income Statement BvA'!$93:$93,'Income Statement BvA'!$94:$94,'Income Statement BvA'!$99:$99,'Income Statement BvA'!$104:$104,'Income Statement BvA'!$106:$106,'Income Statement BvA'!$107:$107</definedName>
    <definedName name="QB_DATA_2" localSheetId="2" hidden="1">'Meeting Income Statement BvA'!$69:$69,'Meeting Income Statement BvA'!$72:$72,'Meeting Income Statement BvA'!$75:$75,'Meeting Income Statement BvA'!$77:$77,'Meeting Income Statement BvA'!$78:$78,'Meeting Income Statement BvA'!$79:$79</definedName>
    <definedName name="QB_DATA_3" localSheetId="0" hidden="1">'Balance Sheet'!$88:$88,'Balance Sheet'!$91:$91,'Balance Sheet'!$92:$92,'Balance Sheet'!$93:$93,'Balance Sheet'!$94:$94,'Balance Sheet'!$95:$95,'Balance Sheet'!$96:$96,'Balance Sheet'!$97:$97,'Balance Sheet'!$98:$98,'Balance Sheet'!$99:$99,'Balance Sheet'!$100:$100,'Balance Sheet'!$101:$101,'Balance Sheet'!$104:$104</definedName>
    <definedName name="QB_DATA_3" localSheetId="1" hidden="1">'Income Statement BvA'!$108:$108,'Income Statement BvA'!$109:$109,'Income Statement BvA'!$110:$110,'Income Statement BvA'!$115:$115,'Income Statement BvA'!$117:$117,'Income Statement BvA'!$118:$118,'Income Statement BvA'!$119:$119,'Income Statement BvA'!$121:$121,'Income Statement BvA'!$124:$124,'Income Statement BvA'!$133:$133,'Income Statement BvA'!$135:$135,'Income Statement BvA'!$136:$136,'Income Statement BvA'!$141:$141,'Income Statement BvA'!$143:$143,'Income Statement BvA'!$151:$151,'Income Statement BvA'!$152:$152</definedName>
    <definedName name="QB_DATA_4" localSheetId="1" hidden="1">'Income Statement BvA'!$157:$157,'Income Statement BvA'!$158:$158,'Income Statement BvA'!$159:$159,'Income Statement BvA'!$162:$162,'Income Statement BvA'!$163:$163,'Income Statement BvA'!$166:$166,'Income Statement BvA'!$167:$167,'Income Statement BvA'!$168:$168,'Income Statement BvA'!$171:$171,'Income Statement BvA'!$176:$176,'Income Statement BvA'!$177:$177,'Income Statement BvA'!$180:$180,'Income Statement BvA'!$190:$190,'Income Statement BvA'!$191:$191,'Income Statement BvA'!$194:$194,'Income Statement BvA'!$195:$195</definedName>
    <definedName name="QB_DATA_5" localSheetId="1" hidden="1">'Income Statement BvA'!$199:$199,'Income Statement BvA'!$202:$202,'Income Statement BvA'!$205:$205,'Income Statement BvA'!$206:$206,'Income Statement BvA'!$207:$207,'Income Statement BvA'!$208:$208,'Income Statement BvA'!$211:$211,'Income Statement BvA'!#REF!,'Income Statement BvA'!$217:$217,'Income Statement BvA'!$220:$220,'Income Statement BvA'!$222:$222,'Income Statement BvA'!$223:$223,'Income Statement BvA'!$225:$225,'Income Statement BvA'!$226:$226,'Income Statement BvA'!$227:$227,'Income Statement BvA'!$228:$228</definedName>
    <definedName name="QB_DATA_6" localSheetId="1" hidden="1">'Income Statement BvA'!$230:$230,'Income Statement BvA'!$231:$231,'Income Statement BvA'!$232:$232,'Income Statement BvA'!$233:$233,'Income Statement BvA'!$234:$234,'Income Statement BvA'!$235:$235,'Income Statement BvA'!$236:$236,'Income Statement BvA'!$237:$237,'Income Statement BvA'!$239:$239,'Income Statement BvA'!$240:$240,'Income Statement BvA'!$242:$242,'Income Statement BvA'!$246:$246,'Income Statement BvA'!$249:$249,'Income Statement BvA'!$250:$250,'Income Statement BvA'!$251:$251,'Income Statement BvA'!$254:$254</definedName>
    <definedName name="QB_DATA_7" localSheetId="1" hidden="1">'Income Statement BvA'!$257:$257,'Income Statement BvA'!$259:$259,'Income Statement BvA'!$260:$260,'Income Statement BvA'!$261:$261,'Income Statement BvA'!$267:$267,'Income Statement BvA'!$271:$271,'Income Statement BvA'!$273:$273,'Income Statement BvA'!$274:$274,'Income Statement BvA'!$275:$275,'Income Statement BvA'!$277:$277,'Income Statement BvA'!$279:$279,'Income Statement BvA'!$280:$280,'Income Statement BvA'!$282:$282,'Income Statement BvA'!$284:$284,'Income Statement BvA'!$285:$285,'Income Statement BvA'!$286:$286</definedName>
    <definedName name="QB_DATA_8" localSheetId="1" hidden="1">'Income Statement BvA'!$287:$287,'Income Statement BvA'!$288:$288,'Income Statement BvA'!#REF!,'Income Statement BvA'!$291:$291,'Income Statement BvA'!$292:$292,'Income Statement BvA'!$294:$294,'Income Statement BvA'!$295:$295,'Income Statement BvA'!$296:$296,'Income Statement BvA'!$297:$297,'Income Statement BvA'!$299:$299,'Income Statement BvA'!$300:$300,'Income Statement BvA'!$301:$301,'Income Statement BvA'!$303:$303,'Income Statement BvA'!$304:$304,'Income Statement BvA'!$305:$305,'Income Statement BvA'!$306:$306</definedName>
    <definedName name="QB_DATA_9" localSheetId="1" hidden="1">'Income Statement BvA'!$308:$308,'Income Statement BvA'!$310:$310,'Income Statement BvA'!$311:$311,'Income Statement BvA'!$318:$318,'Income Statement BvA'!$321:$321,'Income Statement BvA'!$322:$322,'Income Statement BvA'!$323:$323,'Income Statement BvA'!$324:$324,'Income Statement BvA'!$325:$325,'Income Statement BvA'!$326:$326,'Income Statement BvA'!$327:$327,'Income Statement BvA'!$328:$328,'Income Statement BvA'!$329:$329,'Income Statement BvA'!$330:$330,'Income Statement BvA'!$333:$333,'Income Statement BvA'!$334:$334</definedName>
    <definedName name="QB_DATE_1" localSheetId="0" hidden="1">'Balance Sheet'!$C$2</definedName>
    <definedName name="QB_DATE_1" localSheetId="1" hidden="1">'Income Statement BvA'!$L$2</definedName>
    <definedName name="QB_DATE_1" localSheetId="2" hidden="1">'Meeting Income Statement BvA'!$J$2</definedName>
    <definedName name="QB_FORMULA_0" localSheetId="0" hidden="1">'Balance Sheet'!$B$11,'Balance Sheet'!$C$11,'Balance Sheet'!$B$17,'Balance Sheet'!$C$17,'Balance Sheet'!$B$18,'Balance Sheet'!$C$18,'Balance Sheet'!$B$19,'Balance Sheet'!$C$19,'Balance Sheet'!$B$23,'Balance Sheet'!$C$23,'Balance Sheet'!$B$24,'Balance Sheet'!$C$24,'Balance Sheet'!$B$37,'Balance Sheet'!$C$37,'Balance Sheet'!$B$38,'Balance Sheet'!$C$38</definedName>
    <definedName name="QB_FORMULA_0" localSheetId="1" hidden="1">'Income Statement BvA'!#REF!,'Income Statement BvA'!$L$8,'Income Statement BvA'!#REF!,'Income Statement BvA'!$L$9,'Income Statement BvA'!#REF!,'Income Statement BvA'!$L$10,'Income Statement BvA'!#REF!,'Income Statement BvA'!$L$11,'Income Statement BvA'!#REF!,'Income Statement BvA'!$L$13,'Income Statement BvA'!$I$15,'Income Statement BvA'!#REF!,'Income Statement BvA'!#REF!,'Income Statement BvA'!$J$15,'Income Statement BvA'!$K$15,'Income Statement BvA'!$L$15</definedName>
    <definedName name="QB_FORMULA_0" localSheetId="2" hidden="1">'Meeting Income Statement BvA'!#REF!,'Meeting Income Statement BvA'!$J$9,'Meeting Income Statement BvA'!#REF!,'Meeting Income Statement BvA'!$J$10,'Meeting Income Statement BvA'!#REF!,'Meeting Income Statement BvA'!$J$12,'Meeting Income Statement BvA'!#REF!,'Meeting Income Statement BvA'!$J$14,'Meeting Income Statement BvA'!#REF!,'Meeting Income Statement BvA'!#REF!,'Meeting Income Statement BvA'!#REF!,'Meeting Income Statement BvA'!$H$15,'Meeting Income Statement BvA'!$I$15,'Meeting Income Statement BvA'!$J$15,'Meeting Income Statement BvA'!#REF!,'Meeting Income Statement BvA'!#REF!</definedName>
    <definedName name="QB_FORMULA_1" localSheetId="0" hidden="1">'Balance Sheet'!$B$54,'Balance Sheet'!$C$54,'Balance Sheet'!$B$55,'Balance Sheet'!$C$55,'Balance Sheet'!$B$69,'Balance Sheet'!$C$69,'Balance Sheet'!$B$70,'Balance Sheet'!$C$70,'Balance Sheet'!$B$72,'Balance Sheet'!$C$72,'Balance Sheet'!$B$73,'Balance Sheet'!$C$73,'Balance Sheet'!$B$74,'Balance Sheet'!$C$74,'Balance Sheet'!$B$89,'Balance Sheet'!$C$89</definedName>
    <definedName name="QB_FORMULA_1" localSheetId="1" hidden="1">'Income Statement BvA'!#REF!,'Income Statement BvA'!#REF!,'Income Statement BvA'!$L$17,'Income Statement BvA'!#REF!,'Income Statement BvA'!$L$18,'Income Statement BvA'!#REF!,'Income Statement BvA'!$L$19,'Income Statement BvA'!#REF!,'Income Statement BvA'!$L$20,'Income Statement BvA'!$I$22,'Income Statement BvA'!#REF!,'Income Statement BvA'!#REF!,'Income Statement BvA'!$J$22,'Income Statement BvA'!$K$22,'Income Statement BvA'!$L$22,'Income Statement BvA'!#REF!</definedName>
    <definedName name="QB_FORMULA_1" localSheetId="2" hidden="1">'Meeting Income Statement BvA'!$J$16,'Meeting Income Statement BvA'!#REF!,'Meeting Income Statement BvA'!$J$18,'Meeting Income Statement BvA'!#REF!,'Meeting Income Statement BvA'!$J$29,'Meeting Income Statement BvA'!#REF!,'Meeting Income Statement BvA'!$J$30,'Meeting Income Statement BvA'!#REF!,'Meeting Income Statement BvA'!#REF!,'Meeting Income Statement BvA'!#REF!,'Meeting Income Statement BvA'!$H$31,'Meeting Income Statement BvA'!$I$31,'Meeting Income Statement BvA'!$J$31,'Meeting Income Statement BvA'!#REF!,'Meeting Income Statement BvA'!#REF!,'Meeting Income Statement BvA'!$J$32</definedName>
    <definedName name="QB_FORMULA_10" localSheetId="1" hidden="1">'Income Statement BvA'!#REF!,'Income Statement BvA'!#REF!,'Income Statement BvA'!$L$124,'Income Statement BvA'!#REF!,'Income Statement BvA'!$L$133,'Income Statement BvA'!#REF!,'Income Statement BvA'!$L$135,'Income Statement BvA'!#REF!,'Income Statement BvA'!$L$136,'Income Statement BvA'!$I$139,'Income Statement BvA'!#REF!,'Income Statement BvA'!#REF!,'Income Statement BvA'!$J$139,'Income Statement BvA'!$K$139,'Income Statement BvA'!$L$139,'Income Statement BvA'!#REF!</definedName>
    <definedName name="QB_FORMULA_10" localSheetId="2" hidden="1">'Meeting Income Statement BvA'!#REF!,'Meeting Income Statement BvA'!#REF!,'Meeting Income Statement BvA'!#REF!,'Meeting Income Statement BvA'!$H$83,'Meeting Income Statement BvA'!$I$83,'Meeting Income Statement BvA'!$J$83,'Meeting Income Statement BvA'!#REF!,'Meeting Income Statement BvA'!#REF!,'Meeting Income Statement BvA'!#REF!,'Meeting Income Statement BvA'!#REF!,'Meeting Income Statement BvA'!$H$84,'Meeting Income Statement BvA'!$I$84,'Meeting Income Statement BvA'!$J$84,'Meeting Income Statement BvA'!#REF!</definedName>
    <definedName name="QB_FORMULA_11" localSheetId="1" hidden="1">'Income Statement BvA'!#REF!,'Income Statement BvA'!$L$141,'Income Statement BvA'!$I$142,'Income Statement BvA'!#REF!,'Income Statement BvA'!#REF!,'Income Statement BvA'!$J$142,'Income Statement BvA'!$K$142,'Income Statement BvA'!$L$142,'Income Statement BvA'!#REF!,'Income Statement BvA'!#REF!,'Income Statement BvA'!$L$143,'Income Statement BvA'!$I$145,'Income Statement BvA'!#REF!,'Income Statement BvA'!#REF!,'Income Statement BvA'!$J$145,'Income Statement BvA'!$K$145</definedName>
    <definedName name="QB_FORMULA_12" localSheetId="1" hidden="1">'Income Statement BvA'!$L$145,'Income Statement BvA'!#REF!,'Income Statement BvA'!$I$146,'Income Statement BvA'!#REF!,'Income Statement BvA'!#REF!,'Income Statement BvA'!$J$146,'Income Statement BvA'!$K$146,'Income Statement BvA'!$L$146,'Income Statement BvA'!#REF!,'Income Statement BvA'!#REF!,'Income Statement BvA'!$L$151,'Income Statement BvA'!#REF!,'Income Statement BvA'!$L$152,'Income Statement BvA'!$I$153,'Income Statement BvA'!#REF!,'Income Statement BvA'!#REF!</definedName>
    <definedName name="QB_FORMULA_13" localSheetId="1" hidden="1">'Income Statement BvA'!$J$153,'Income Statement BvA'!$K$153,'Income Statement BvA'!$L$153,'Income Statement BvA'!#REF!,'Income Statement BvA'!#REF!,'Income Statement BvA'!$L$157,'Income Statement BvA'!#REF!,'Income Statement BvA'!$L$158,'Income Statement BvA'!#REF!,'Income Statement BvA'!$L$159,'Income Statement BvA'!$I$160,'Income Statement BvA'!#REF!,'Income Statement BvA'!#REF!,'Income Statement BvA'!$J$160,'Income Statement BvA'!$K$160,'Income Statement BvA'!$L$160</definedName>
    <definedName name="QB_FORMULA_14" localSheetId="1" hidden="1">'Income Statement BvA'!#REF!,'Income Statement BvA'!#REF!,'Income Statement BvA'!$L$162,'Income Statement BvA'!#REF!,'Income Statement BvA'!$L$163,'Income Statement BvA'!#REF!,'Income Statement BvA'!$L$166,'Income Statement BvA'!#REF!,'Income Statement BvA'!$L$167,'Income Statement BvA'!#REF!,'Income Statement BvA'!$L$168,'Income Statement BvA'!$I$169,'Income Statement BvA'!#REF!,'Income Statement BvA'!#REF!,'Income Statement BvA'!$J$169,'Income Statement BvA'!$K$169</definedName>
    <definedName name="QB_FORMULA_15" localSheetId="1" hidden="1">'Income Statement BvA'!$L$169,'Income Statement BvA'!#REF!,'Income Statement BvA'!#REF!,'Income Statement BvA'!$L$171,'Income Statement BvA'!#REF!,'Income Statement BvA'!$L$176,'Income Statement BvA'!#REF!,'Income Statement BvA'!$L$177,'Income Statement BvA'!$I$179,'Income Statement BvA'!#REF!,'Income Statement BvA'!#REF!,'Income Statement BvA'!$J$179,'Income Statement BvA'!$K$179,'Income Statement BvA'!$L$179,'Income Statement BvA'!#REF!,'Income Statement BvA'!#REF!</definedName>
    <definedName name="QB_FORMULA_16" localSheetId="1" hidden="1">'Income Statement BvA'!$L$180,'Income Statement BvA'!$I$181,'Income Statement BvA'!#REF!,'Income Statement BvA'!#REF!,'Income Statement BvA'!$J$181,'Income Statement BvA'!$K$181,'Income Statement BvA'!$L$181,'Income Statement BvA'!#REF!,'Income Statement BvA'!#REF!,'Income Statement BvA'!$L$190,'Income Statement BvA'!#REF!,'Income Statement BvA'!$L$191,'Income Statement BvA'!#REF!,'Income Statement BvA'!$L$194,'Income Statement BvA'!#REF!,'Income Statement BvA'!$L$195</definedName>
    <definedName name="QB_FORMULA_17" localSheetId="1" hidden="1">'Income Statement BvA'!#REF!,'Income Statement BvA'!$L$199,'Income Statement BvA'!#REF!,'Income Statement BvA'!$L$202,'Income Statement BvA'!$I$203,'Income Statement BvA'!#REF!,'Income Statement BvA'!#REF!,'Income Statement BvA'!$J$203,'Income Statement BvA'!$K$203,'Income Statement BvA'!$L$203,'Income Statement BvA'!#REF!,'Income Statement BvA'!#REF!,'Income Statement BvA'!$L$205,'Income Statement BvA'!#REF!,'Income Statement BvA'!$L$206,'Income Statement BvA'!#REF!</definedName>
    <definedName name="QB_FORMULA_18" localSheetId="1" hidden="1">'Income Statement BvA'!$L$207,'Income Statement BvA'!#REF!,'Income Statement BvA'!$L$208,'Income Statement BvA'!$I$209,'Income Statement BvA'!#REF!,'Income Statement BvA'!#REF!,'Income Statement BvA'!$J$209,'Income Statement BvA'!$K$209,'Income Statement BvA'!$L$209,'Income Statement BvA'!#REF!,'Income Statement BvA'!#REF!,'Income Statement BvA'!$L$211,'Income Statement BvA'!$I$212,'Income Statement BvA'!#REF!,'Income Statement BvA'!#REF!,'Income Statement BvA'!$J$212</definedName>
    <definedName name="QB_FORMULA_19" localSheetId="1" hidden="1">'Income Statement BvA'!$K$212,'Income Statement BvA'!$L$212,'Income Statement BvA'!#REF!,'Income Statement BvA'!$I$213,'Income Statement BvA'!#REF!,'Income Statement BvA'!#REF!,'Income Statement BvA'!$J$213,'Income Statement BvA'!$K$213,'Income Statement BvA'!$L$213,'Income Statement BvA'!#REF!,'Income Statement BvA'!#REF!,'Income Statement BvA'!#REF!,'Income Statement BvA'!#REF!,'Income Statement BvA'!$L$217,'Income Statement BvA'!#REF!,'Income Statement BvA'!$L$220</definedName>
    <definedName name="QB_FORMULA_2" localSheetId="0" hidden="1">'Balance Sheet'!$B$102,'Balance Sheet'!$C$102,'Balance Sheet'!$B$103,'Balance Sheet'!$C$103,'Balance Sheet'!$B$105,'Balance Sheet'!$C$105,'Balance Sheet'!$B$106,'Balance Sheet'!$C$106</definedName>
    <definedName name="QB_FORMULA_2" localSheetId="1" hidden="1">'Income Statement BvA'!#REF!,'Income Statement BvA'!$L$25,'Income Statement BvA'!#REF!,'Income Statement BvA'!$L$26,'Income Statement BvA'!#REF!,'Income Statement BvA'!$L$27,'Income Statement BvA'!#REF!,'Income Statement BvA'!$L$30,'Income Statement BvA'!$I$32,'Income Statement BvA'!#REF!,'Income Statement BvA'!#REF!,'Income Statement BvA'!$J$32,'Income Statement BvA'!$K$32,'Income Statement BvA'!$L$32,'Income Statement BvA'!#REF!,'Income Statement BvA'!#REF!</definedName>
    <definedName name="QB_FORMULA_2" localSheetId="2" hidden="1">'Meeting Income Statement BvA'!#REF!,'Meeting Income Statement BvA'!#REF!,'Meeting Income Statement BvA'!#REF!,'Meeting Income Statement BvA'!$H$35,'Meeting Income Statement BvA'!$I$35,'Meeting Income Statement BvA'!$J$35,'Meeting Income Statement BvA'!#REF!,'Meeting Income Statement BvA'!#REF!,'Meeting Income Statement BvA'!#REF!,'Meeting Income Statement BvA'!#REF!,'Meeting Income Statement BvA'!$H$36,'Meeting Income Statement BvA'!$I$36,'Meeting Income Statement BvA'!$J$36,'Meeting Income Statement BvA'!#REF!,'Meeting Income Statement BvA'!#REF!,'Meeting Income Statement BvA'!#REF!</definedName>
    <definedName name="QB_FORMULA_20" localSheetId="1" hidden="1">'Income Statement BvA'!#REF!,'Income Statement BvA'!$L$222,'Income Statement BvA'!#REF!,'Income Statement BvA'!$L$223,'Income Statement BvA'!$I$224,'Income Statement BvA'!#REF!,'Income Statement BvA'!#REF!,'Income Statement BvA'!$J$224,'Income Statement BvA'!$K$224,'Income Statement BvA'!$L$224,'Income Statement BvA'!#REF!,'Income Statement BvA'!#REF!,'Income Statement BvA'!$L$225,'Income Statement BvA'!#REF!,'Income Statement BvA'!$L$226,'Income Statement BvA'!#REF!</definedName>
    <definedName name="QB_FORMULA_21" localSheetId="1" hidden="1">'Income Statement BvA'!$L$227,'Income Statement BvA'!#REF!,'Income Statement BvA'!$L$228,'Income Statement BvA'!#REF!,'Income Statement BvA'!$L$230,'Income Statement BvA'!#REF!,'Income Statement BvA'!$L$231,'Income Statement BvA'!#REF!,'Income Statement BvA'!$L$232,'Income Statement BvA'!#REF!,'Income Statement BvA'!$L$233,'Income Statement BvA'!#REF!,'Income Statement BvA'!$L$234,'Income Statement BvA'!#REF!,'Income Statement BvA'!$L$235,'Income Statement BvA'!#REF!</definedName>
    <definedName name="QB_FORMULA_22" localSheetId="1" hidden="1">'Income Statement BvA'!$L$236,'Income Statement BvA'!#REF!,'Income Statement BvA'!$L$237,'Income Statement BvA'!#REF!,'Income Statement BvA'!$L$239,'Income Statement BvA'!#REF!,'Income Statement BvA'!$L$240,'Income Statement BvA'!#REF!,'Income Statement BvA'!$L$242,'Income Statement BvA'!$I$243,'Income Statement BvA'!#REF!,'Income Statement BvA'!#REF!,'Income Statement BvA'!$J$243,'Income Statement BvA'!$K$243,'Income Statement BvA'!$L$243,'Income Statement BvA'!#REF!</definedName>
    <definedName name="QB_FORMULA_23" localSheetId="1" hidden="1">'Income Statement BvA'!#REF!,'Income Statement BvA'!$L$246,'Income Statement BvA'!#REF!,'Income Statement BvA'!$L$249,'Income Statement BvA'!#REF!,'Income Statement BvA'!$L$250,'Income Statement BvA'!#REF!,'Income Statement BvA'!$L$251,'Income Statement BvA'!$I$252,'Income Statement BvA'!#REF!,'Income Statement BvA'!#REF!,'Income Statement BvA'!$J$252,'Income Statement BvA'!$K$252,'Income Statement BvA'!$L$252,'Income Statement BvA'!#REF!,'Income Statement BvA'!#REF!</definedName>
    <definedName name="QB_FORMULA_24" localSheetId="1" hidden="1">'Income Statement BvA'!$L$254,'Income Statement BvA'!$I$255,'Income Statement BvA'!#REF!,'Income Statement BvA'!#REF!,'Income Statement BvA'!$J$255,'Income Statement BvA'!$K$255,'Income Statement BvA'!$L$255,'Income Statement BvA'!#REF!,'Income Statement BvA'!#REF!,'Income Statement BvA'!$L$257,'Income Statement BvA'!$I$258,'Income Statement BvA'!#REF!,'Income Statement BvA'!#REF!,'Income Statement BvA'!$J$258,'Income Statement BvA'!$K$258,'Income Statement BvA'!$L$258</definedName>
    <definedName name="QB_FORMULA_25" localSheetId="1" hidden="1">'Income Statement BvA'!#REF!,'Income Statement BvA'!#REF!,'Income Statement BvA'!$L$259,'Income Statement BvA'!#REF!,'Income Statement BvA'!$L$260,'Income Statement BvA'!#REF!,'Income Statement BvA'!$L$261,'Income Statement BvA'!$I$265,'Income Statement BvA'!#REF!,'Income Statement BvA'!#REF!,'Income Statement BvA'!$J$265,'Income Statement BvA'!$K$265,'Income Statement BvA'!$L$265,'Income Statement BvA'!#REF!,'Income Statement BvA'!#REF!,'Income Statement BvA'!$L$267</definedName>
    <definedName name="QB_FORMULA_26" localSheetId="1" hidden="1">'Income Statement BvA'!$I$268,'Income Statement BvA'!#REF!,'Income Statement BvA'!#REF!,'Income Statement BvA'!$J$268,'Income Statement BvA'!$K$268,'Income Statement BvA'!$L$268,'Income Statement BvA'!#REF!,'Income Statement BvA'!#REF!,'Income Statement BvA'!$L$271,'Income Statement BvA'!#REF!,'Income Statement BvA'!$L$273,'Income Statement BvA'!#REF!,'Income Statement BvA'!$L$274,'Income Statement BvA'!#REF!,'Income Statement BvA'!$L$275,'Income Statement BvA'!$I$276</definedName>
    <definedName name="QB_FORMULA_27" localSheetId="1" hidden="1">'Income Statement BvA'!#REF!,'Income Statement BvA'!#REF!,'Income Statement BvA'!$J$276,'Income Statement BvA'!$K$276,'Income Statement BvA'!$L$276,'Income Statement BvA'!#REF!,'Income Statement BvA'!#REF!,'Income Statement BvA'!$L$277,'Income Statement BvA'!#REF!,'Income Statement BvA'!$L$279,'Income Statement BvA'!#REF!,'Income Statement BvA'!$L$280,'Income Statement BvA'!$I$281,'Income Statement BvA'!#REF!,'Income Statement BvA'!#REF!,'Income Statement BvA'!$J$281</definedName>
    <definedName name="QB_FORMULA_28" localSheetId="1" hidden="1">'Income Statement BvA'!$K$281,'Income Statement BvA'!$L$281,'Income Statement BvA'!#REF!,'Income Statement BvA'!#REF!,'Income Statement BvA'!$L$282,'Income Statement BvA'!#REF!,'Income Statement BvA'!$L$284,'Income Statement BvA'!#REF!,'Income Statement BvA'!$L$285,'Income Statement BvA'!#REF!,'Income Statement BvA'!$L$286,'Income Statement BvA'!#REF!,'Income Statement BvA'!$L$287,'Income Statement BvA'!#REF!,'Income Statement BvA'!$L$288,'Income Statement BvA'!#REF!</definedName>
    <definedName name="QB_FORMULA_29" localSheetId="1" hidden="1">'Income Statement BvA'!#REF!,'Income Statement BvA'!#REF!,'Income Statement BvA'!$L$291,'Income Statement BvA'!#REF!,'Income Statement BvA'!$L$292,'Income Statement BvA'!#REF!,'Income Statement BvA'!$L$294,'Income Statement BvA'!#REF!,'Income Statement BvA'!$L$295,'Income Statement BvA'!#REF!,'Income Statement BvA'!$L$296,'Income Statement BvA'!#REF!,'Income Statement BvA'!$L$297,'Income Statement BvA'!#REF!,'Income Statement BvA'!$L$299,'Income Statement BvA'!#REF!</definedName>
    <definedName name="QB_FORMULA_3" localSheetId="1" hidden="1">'Income Statement BvA'!$L$35,'Income Statement BvA'!#REF!,'Income Statement BvA'!$L$39,'Income Statement BvA'!#REF!,'Income Statement BvA'!$L$41,'Income Statement BvA'!#REF!,'Income Statement BvA'!$L$42,'Income Statement BvA'!#REF!,'Income Statement BvA'!$L$44,'Income Statement BvA'!$I$45,'Income Statement BvA'!#REF!,'Income Statement BvA'!#REF!,'Income Statement BvA'!$J$45,'Income Statement BvA'!$K$45,'Income Statement BvA'!$L$45,'Income Statement BvA'!#REF!</definedName>
    <definedName name="QB_FORMULA_3" localSheetId="2" hidden="1">'Meeting Income Statement BvA'!#REF!,'Meeting Income Statement BvA'!$H$37,'Meeting Income Statement BvA'!$I$37,'Meeting Income Statement BvA'!$J$37,'Meeting Income Statement BvA'!#REF!,'Meeting Income Statement BvA'!#REF!,'Meeting Income Statement BvA'!$J$41,'Meeting Income Statement BvA'!#REF!,'Meeting Income Statement BvA'!$J$42,'Meeting Income Statement BvA'!#REF!,'Meeting Income Statement BvA'!$J$43,'Meeting Income Statement BvA'!#REF!,'Meeting Income Statement BvA'!$J$44,'Meeting Income Statement BvA'!#REF!,'Meeting Income Statement BvA'!$J$45,'Meeting Income Statement BvA'!#REF!</definedName>
    <definedName name="QB_FORMULA_30" localSheetId="1" hidden="1">'Income Statement BvA'!$L$300,'Income Statement BvA'!#REF!,'Income Statement BvA'!$L$301,'Income Statement BvA'!$I$302,'Income Statement BvA'!#REF!,'Income Statement BvA'!#REF!,'Income Statement BvA'!$J$302,'Income Statement BvA'!$K$302,'Income Statement BvA'!$L$302,'Income Statement BvA'!#REF!,'Income Statement BvA'!#REF!,'Income Statement BvA'!$L$303,'Income Statement BvA'!#REF!,'Income Statement BvA'!$L$304,'Income Statement BvA'!#REF!,'Income Statement BvA'!$L$305</definedName>
    <definedName name="QB_FORMULA_31" localSheetId="1" hidden="1">'Income Statement BvA'!#REF!,'Income Statement BvA'!$L$306,'Income Statement BvA'!#REF!,'Income Statement BvA'!$L$308,'Income Statement BvA'!$I$309,'Income Statement BvA'!#REF!,'Income Statement BvA'!#REF!,'Income Statement BvA'!$J$309,'Income Statement BvA'!$K$309,'Income Statement BvA'!$L$309,'Income Statement BvA'!#REF!,'Income Statement BvA'!#REF!,'Income Statement BvA'!$L$310,'Income Statement BvA'!#REF!,'Income Statement BvA'!$L$311,'Income Statement BvA'!$I$312</definedName>
    <definedName name="QB_FORMULA_32" localSheetId="1" hidden="1">'Income Statement BvA'!#REF!,'Income Statement BvA'!#REF!,'Income Statement BvA'!$J$312,'Income Statement BvA'!$K$312,'Income Statement BvA'!$L$312,'Income Statement BvA'!#REF!,'Income Statement BvA'!$I$313,'Income Statement BvA'!#REF!,'Income Statement BvA'!#REF!,'Income Statement BvA'!$J$313,'Income Statement BvA'!$K$313,'Income Statement BvA'!$L$313,'Income Statement BvA'!#REF!,'Income Statement BvA'!$I$314,'Income Statement BvA'!#REF!,'Income Statement BvA'!#REF!</definedName>
    <definedName name="QB_FORMULA_33" localSheetId="1" hidden="1">'Income Statement BvA'!$J$314,'Income Statement BvA'!$K$314,'Income Statement BvA'!$L$314,'Income Statement BvA'!#REF!,'Income Statement BvA'!$I$331,'Income Statement BvA'!$J$331,'Income Statement BvA'!$I$343,'Income Statement BvA'!$J$343,'Income Statement BvA'!$I$344,'Income Statement BvA'!$J$344,'Income Statement BvA'!$I$354,'Income Statement BvA'!$J$354,'Income Statement BvA'!#REF!,'Income Statement BvA'!#REF!,'Income Statement BvA'!$I$363,'Income Statement BvA'!$J$363</definedName>
    <definedName name="QB_FORMULA_34" localSheetId="1" hidden="1">'Income Statement BvA'!$I$364,'Income Statement BvA'!$J$364,'Income Statement BvA'!$I$365,'Income Statement BvA'!$J$365,'Income Statement BvA'!$I$367,'Income Statement BvA'!#REF!,'Income Statement BvA'!#REF!,'Income Statement BvA'!$J$367,'Income Statement BvA'!$K$367,'Income Statement BvA'!$L$367,'Income Statement BvA'!#REF!</definedName>
    <definedName name="QB_FORMULA_4" localSheetId="1" hidden="1">'Income Statement BvA'!$I$49,'Income Statement BvA'!$J$49,'Income Statement BvA'!$I$51,'Income Statement BvA'!$J$51,'Income Statement BvA'!#REF!,'Income Statement BvA'!$L$56,'Income Statement BvA'!#REF!,'Income Statement BvA'!$L$57,'Income Statement BvA'!#REF!,'Income Statement BvA'!$L$58,'Income Statement BvA'!#REF!,'Income Statement BvA'!$L$59,'Income Statement BvA'!#REF!,'Income Statement BvA'!$L$60,'Income Statement BvA'!#REF!,'Income Statement BvA'!$L$61</definedName>
    <definedName name="QB_FORMULA_4" localSheetId="2" hidden="1">'Meeting Income Statement BvA'!#REF!,'Meeting Income Statement BvA'!#REF!,'Meeting Income Statement BvA'!$H$46,'Meeting Income Statement BvA'!$I$46,'Meeting Income Statement BvA'!$J$46,'Meeting Income Statement BvA'!#REF!,'Meeting Income Statement BvA'!#REF!,'Meeting Income Statement BvA'!$J$47,'Meeting Income Statement BvA'!#REF!,'Meeting Income Statement BvA'!$J$48,'Meeting Income Statement BvA'!#REF!,'Meeting Income Statement BvA'!$J$49,'Meeting Income Statement BvA'!#REF!,'Meeting Income Statement BvA'!$J$50,'Meeting Income Statement BvA'!#REF!,'Meeting Income Statement BvA'!$J$51</definedName>
    <definedName name="QB_FORMULA_5" localSheetId="1" hidden="1">'Income Statement BvA'!#REF!,'Income Statement BvA'!$L$64,'Income Statement BvA'!#REF!,'Income Statement BvA'!$L$65,'Income Statement BvA'!#REF!,'Income Statement BvA'!$L$66,'Income Statement BvA'!#REF!,'Income Statement BvA'!$L$67,'Income Statement BvA'!#REF!,'Income Statement BvA'!$L$69,'Income Statement BvA'!#REF!,'Income Statement BvA'!$L$70,'Income Statement BvA'!#REF!,'Income Statement BvA'!$L$71,'Income Statement BvA'!#REF!,'Income Statement BvA'!$L$72</definedName>
    <definedName name="QB_FORMULA_5" localSheetId="2" hidden="1">'Meeting Income Statement BvA'!#REF!,'Meeting Income Statement BvA'!$J$52,'Meeting Income Statement BvA'!#REF!,'Meeting Income Statement BvA'!$J$53,'Meeting Income Statement BvA'!#REF!,'Meeting Income Statement BvA'!$J$54,'Meeting Income Statement BvA'!#REF!,'Meeting Income Statement BvA'!$J$55,'Meeting Income Statement BvA'!#REF!,'Meeting Income Statement BvA'!$J$57,'Meeting Income Statement BvA'!#REF!,'Meeting Income Statement BvA'!$J$58,'Meeting Income Statement BvA'!#REF!,'Meeting Income Statement BvA'!$J$59,'Meeting Income Statement BvA'!#REF!,'Meeting Income Statement BvA'!$J$61</definedName>
    <definedName name="QB_FORMULA_6" localSheetId="1" hidden="1">'Income Statement BvA'!#REF!,'Income Statement BvA'!$L$73,'Income Statement BvA'!#REF!,'Income Statement BvA'!$L$74,'Income Statement BvA'!#REF!,'Income Statement BvA'!$L$75,'Income Statement BvA'!#REF!,'Income Statement BvA'!$L$76,'Income Statement BvA'!#REF!,'Income Statement BvA'!$L$77,'Income Statement BvA'!#REF!,'Income Statement BvA'!$L$79,'Income Statement BvA'!#REF!,'Income Statement BvA'!$L$90,'Income Statement BvA'!#REF!,'Income Statement BvA'!$L$92</definedName>
    <definedName name="QB_FORMULA_6" localSheetId="2" hidden="1">'Meeting Income Statement BvA'!#REF!,'Meeting Income Statement BvA'!$J$62,'Meeting Income Statement BvA'!#REF!,'Meeting Income Statement BvA'!$J$63,'Meeting Income Statement BvA'!#REF!,'Meeting Income Statement BvA'!#REF!,'Meeting Income Statement BvA'!#REF!,'Meeting Income Statement BvA'!$H$64,'Meeting Income Statement BvA'!$I$64,'Meeting Income Statement BvA'!$J$64,'Meeting Income Statement BvA'!#REF!,'Meeting Income Statement BvA'!#REF!,'Meeting Income Statement BvA'!$J$66,'Meeting Income Statement BvA'!#REF!,'Meeting Income Statement BvA'!$J$67,'Meeting Income Statement BvA'!#REF!</definedName>
    <definedName name="QB_FORMULA_7" localSheetId="1" hidden="1">'Income Statement BvA'!#REF!,'Income Statement BvA'!$L$93,'Income Statement BvA'!#REF!,'Income Statement BvA'!$L$94,'Income Statement BvA'!$I$95,'Income Statement BvA'!#REF!,'Income Statement BvA'!#REF!,'Income Statement BvA'!$J$95,'Income Statement BvA'!$K$95,'Income Statement BvA'!$L$95,'Income Statement BvA'!#REF!,'Income Statement BvA'!#REF!,'Income Statement BvA'!$L$99,'Income Statement BvA'!#REF!,'Income Statement BvA'!$L$104,'Income Statement BvA'!#REF!</definedName>
    <definedName name="QB_FORMULA_7" localSheetId="2" hidden="1">'Meeting Income Statement BvA'!$J$68,'Meeting Income Statement BvA'!#REF!,'Meeting Income Statement BvA'!$J$69,'Meeting Income Statement BvA'!#REF!,'Meeting Income Statement BvA'!#REF!,'Meeting Income Statement BvA'!#REF!,'Meeting Income Statement BvA'!$H$70,'Meeting Income Statement BvA'!$I$70,'Meeting Income Statement BvA'!$J$70,'Meeting Income Statement BvA'!#REF!,'Meeting Income Statement BvA'!#REF!,'Meeting Income Statement BvA'!$J$72,'Meeting Income Statement BvA'!#REF!,'Meeting Income Statement BvA'!#REF!,'Meeting Income Statement BvA'!#REF!,'Meeting Income Statement BvA'!$H$73</definedName>
    <definedName name="QB_FORMULA_8" localSheetId="1" hidden="1">'Income Statement BvA'!$L$106,'Income Statement BvA'!#REF!,'Income Statement BvA'!$L$107,'Income Statement BvA'!#REF!,'Income Statement BvA'!$L$108,'Income Statement BvA'!#REF!,'Income Statement BvA'!$L$109,'Income Statement BvA'!#REF!,'Income Statement BvA'!$L$110,'Income Statement BvA'!$I$114,'Income Statement BvA'!#REF!,'Income Statement BvA'!#REF!,'Income Statement BvA'!$J$114,'Income Statement BvA'!$K$114,'Income Statement BvA'!$L$114,'Income Statement BvA'!#REF!</definedName>
    <definedName name="QB_FORMULA_8" localSheetId="2" hidden="1">'Meeting Income Statement BvA'!$I$73,'Meeting Income Statement BvA'!$J$73,'Meeting Income Statement BvA'!#REF!,'Meeting Income Statement BvA'!#REF!,'Meeting Income Statement BvA'!$J$75,'Meeting Income Statement BvA'!#REF!,'Meeting Income Statement BvA'!#REF!,'Meeting Income Statement BvA'!#REF!,'Meeting Income Statement BvA'!$H$76,'Meeting Income Statement BvA'!$I$76,'Meeting Income Statement BvA'!$J$76,'Meeting Income Statement BvA'!#REF!,'Meeting Income Statement BvA'!#REF!,'Meeting Income Statement BvA'!$J$77,'Meeting Income Statement BvA'!#REF!,'Meeting Income Statement BvA'!$J$78</definedName>
    <definedName name="QB_FORMULA_9" localSheetId="1" hidden="1">'Income Statement BvA'!#REF!,'Income Statement BvA'!$L$115,'Income Statement BvA'!#REF!,'Income Statement BvA'!$L$117,'Income Statement BvA'!#REF!,'Income Statement BvA'!$L$118,'Income Statement BvA'!#REF!,'Income Statement BvA'!$L$119,'Income Statement BvA'!#REF!,'Income Statement BvA'!$L$121,'Income Statement BvA'!$I$123,'Income Statement BvA'!#REF!,'Income Statement BvA'!#REF!,'Income Statement BvA'!$J$123,'Income Statement BvA'!$K$123,'Income Statement BvA'!$L$123</definedName>
    <definedName name="QB_FORMULA_9" localSheetId="2" hidden="1">'Meeting Income Statement BvA'!#REF!,'Meeting Income Statement BvA'!$J$79,'Meeting Income Statement BvA'!#REF!,'Meeting Income Statement BvA'!#REF!,'Meeting Income Statement BvA'!#REF!,'Meeting Income Statement BvA'!$H$81,'Meeting Income Statement BvA'!$I$81,'Meeting Income Statement BvA'!$J$81,'Meeting Income Statement BvA'!#REF!,'Meeting Income Statement BvA'!#REF!,'Meeting Income Statement BvA'!#REF!,'Meeting Income Statement BvA'!#REF!,'Meeting Income Statement BvA'!$H$82,'Meeting Income Statement BvA'!$I$82,'Meeting Income Statement BvA'!$J$82,'Meeting Income Statement BvA'!#REF!</definedName>
    <definedName name="QB_ROW_1" localSheetId="0" hidden="1">'Balance Sheet'!#REF!</definedName>
    <definedName name="QB_ROW_100220" localSheetId="0" hidden="1">'Balance Sheet'!#REF!</definedName>
    <definedName name="QB_ROW_1011" localSheetId="0" hidden="1">'Balance Sheet'!$A$7</definedName>
    <definedName name="QB_ROW_102260" localSheetId="0" hidden="1">'Balance Sheet'!#REF!</definedName>
    <definedName name="QB_ROW_104260" localSheetId="0" hidden="1">'Balance Sheet'!#REF!</definedName>
    <definedName name="QB_ROW_105260" localSheetId="0" hidden="1">'Balance Sheet'!#REF!</definedName>
    <definedName name="QB_ROW_108260" localSheetId="0" hidden="1">'Balance Sheet'!#REF!</definedName>
    <definedName name="QB_ROW_109250" localSheetId="1" hidden="1">'Income Statement BvA'!#REF!</definedName>
    <definedName name="QB_ROW_112050" localSheetId="1" hidden="1">'Income Statement BvA'!$F$47</definedName>
    <definedName name="QB_ROW_112350" localSheetId="1" hidden="1">'Income Statement BvA'!$F$49</definedName>
    <definedName name="QB_ROW_113240" localSheetId="1" hidden="1">'Income Statement BvA'!$E$115</definedName>
    <definedName name="QB_ROW_117040" localSheetId="1" hidden="1">'Income Statement BvA'!$E$149</definedName>
    <definedName name="QB_ROW_117340" localSheetId="1" hidden="1">'Income Statement BvA'!$E$213</definedName>
    <definedName name="QB_ROW_119040" localSheetId="1" hidden="1">'Income Statement BvA'!$E$266</definedName>
    <definedName name="QB_ROW_119340" localSheetId="1" hidden="1">'Income Statement BvA'!$E$268</definedName>
    <definedName name="QB_ROW_120050" localSheetId="1" hidden="1">'Income Statement BvA'!$F$161</definedName>
    <definedName name="QB_ROW_12030" localSheetId="0" hidden="1">'Balance Sheet'!#REF!</definedName>
    <definedName name="QB_ROW_12031" localSheetId="0" hidden="1">'Balance Sheet'!#REF!</definedName>
    <definedName name="QB_ROW_120350" localSheetId="1" hidden="1">'Income Statement BvA'!$F$169</definedName>
    <definedName name="QB_ROW_121230" localSheetId="1" hidden="1">'Income Statement BvA'!$F$346</definedName>
    <definedName name="QB_ROW_122050" localSheetId="1" hidden="1">'Income Statement BvA'!#REF!</definedName>
    <definedName name="QB_ROW_122350" localSheetId="1" hidden="1">'Income Statement BvA'!#REF!</definedName>
    <definedName name="QB_ROW_123050" localSheetId="1" hidden="1">'Income Statement BvA'!#REF!</definedName>
    <definedName name="QB_ROW_123260" localSheetId="1" hidden="1">'Income Statement BvA'!#REF!</definedName>
    <definedName name="QB_ROW_12330" localSheetId="0" hidden="1">'Balance Sheet'!#REF!</definedName>
    <definedName name="QB_ROW_12331" localSheetId="0" hidden="1">'Balance Sheet'!#REF!</definedName>
    <definedName name="QB_ROW_123350" localSheetId="1" hidden="1">'Income Statement BvA'!$F$160</definedName>
    <definedName name="QB_ROW_124050" localSheetId="1" hidden="1">'Income Statement BvA'!$F$170</definedName>
    <definedName name="QB_ROW_124350" localSheetId="1" hidden="1">'Income Statement BvA'!$F$181</definedName>
    <definedName name="QB_ROW_128240" localSheetId="1" hidden="1">'Income Statement BvA'!$E$340</definedName>
    <definedName name="QB_ROW_130240" localSheetId="1" hidden="1">'Income Statement BvA'!$E$341</definedName>
    <definedName name="QB_ROW_1311" localSheetId="0" hidden="1">'Balance Sheet'!$A$19</definedName>
    <definedName name="QB_ROW_131240" localSheetId="1" hidden="1">'Income Statement BvA'!$E$334</definedName>
    <definedName name="QB_ROW_13220" localSheetId="0" hidden="1">'Balance Sheet'!#REF!</definedName>
    <definedName name="QB_ROW_133240" localSheetId="1" hidden="1">'Income Statement BvA'!$E$333</definedName>
    <definedName name="QB_ROW_135240" localSheetId="1" hidden="1">'Income Statement BvA'!$E$337</definedName>
    <definedName name="QB_ROW_136240" localSheetId="1" hidden="1">'Income Statement BvA'!#REF!</definedName>
    <definedName name="QB_ROW_137240" localSheetId="1" hidden="1">'Income Statement BvA'!#REF!</definedName>
    <definedName name="QB_ROW_138040" localSheetId="1" hidden="1">'Income Statement BvA'!#REF!</definedName>
    <definedName name="QB_ROW_138340" localSheetId="1" hidden="1">'Income Statement BvA'!#REF!</definedName>
    <definedName name="QB_ROW_139240" localSheetId="1" hidden="1">'Income Statement BvA'!#REF!</definedName>
    <definedName name="QB_ROW_14011" localSheetId="0" hidden="1">'Balance Sheet'!$A$75</definedName>
    <definedName name="QB_ROW_14220" localSheetId="0" hidden="1">'Balance Sheet'!#REF!</definedName>
    <definedName name="QB_ROW_142340" localSheetId="1" hidden="1">'Income Statement BvA'!#REF!</definedName>
    <definedName name="QB_ROW_14311" localSheetId="0" hidden="1">'Balance Sheet'!$A$105</definedName>
    <definedName name="QB_ROW_143340" localSheetId="1" hidden="1">'Income Statement BvA'!#REF!</definedName>
    <definedName name="QB_ROW_144240" localSheetId="1" hidden="1">'Income Statement BvA'!#REF!</definedName>
    <definedName name="QB_ROW_145240" localSheetId="1" hidden="1">'Income Statement BvA'!#REF!</definedName>
    <definedName name="QB_ROW_147240" localSheetId="1" hidden="1">'Income Statement BvA'!$E$360</definedName>
    <definedName name="QB_ROW_148030" localSheetId="1" hidden="1">'Income Statement BvA'!#REF!</definedName>
    <definedName name="QB_ROW_148330" localSheetId="1" hidden="1">'Income Statement BvA'!$D$343</definedName>
    <definedName name="QB_ROW_149030" localSheetId="1" hidden="1">'Income Statement BvA'!$D$317</definedName>
    <definedName name="QB_ROW_149330" localSheetId="1" hidden="1">'Income Statement BvA'!$D$331</definedName>
    <definedName name="QB_ROW_150030" localSheetId="1" hidden="1">'Income Statement BvA'!#REF!</definedName>
    <definedName name="QB_ROW_150330" localSheetId="1" hidden="1">'Income Statement BvA'!#REF!</definedName>
    <definedName name="QB_ROW_151030" localSheetId="1" hidden="1">'Income Statement BvA'!$G$347</definedName>
    <definedName name="QB_ROW_151330" localSheetId="1" hidden="1">'Income Statement BvA'!#REF!</definedName>
    <definedName name="QB_ROW_153250" localSheetId="1" hidden="1">'Income Statement BvA'!$F$118</definedName>
    <definedName name="QB_ROW_153250" localSheetId="2" hidden="1">'Meeting Income Statement BvA'!$F$10</definedName>
    <definedName name="QB_ROW_160050" localSheetId="1" hidden="1">'Income Statement BvA'!$F$120</definedName>
    <definedName name="QB_ROW_160050" localSheetId="2" hidden="1">'Meeting Income Statement BvA'!$F$13</definedName>
    <definedName name="QB_ROW_160350" localSheetId="1" hidden="1">'Income Statement BvA'!$F$123</definedName>
    <definedName name="QB_ROW_160350" localSheetId="2" hidden="1">'Meeting Income Statement BvA'!$F$15</definedName>
    <definedName name="QB_ROW_162250" localSheetId="1" hidden="1">'Income Statement BvA'!$F$141</definedName>
    <definedName name="QB_ROW_162250" localSheetId="2" hidden="1">'Meeting Income Statement BvA'!$F$32</definedName>
    <definedName name="QB_ROW_166250" localSheetId="1" hidden="1">'Income Statement BvA'!#REF!</definedName>
    <definedName name="QB_ROW_166250" localSheetId="2" hidden="1">'Meeting Income Statement BvA'!$F$50</definedName>
    <definedName name="QB_ROW_167250" localSheetId="1" hidden="1">'Income Statement BvA'!$F$230</definedName>
    <definedName name="QB_ROW_167250" localSheetId="2" hidden="1">'Meeting Income Statement BvA'!$F$51</definedName>
    <definedName name="QB_ROW_169250" localSheetId="1" hidden="1">'Income Statement BvA'!$F$232</definedName>
    <definedName name="QB_ROW_169250" localSheetId="2" hidden="1">'Meeting Income Statement BvA'!$F$53</definedName>
    <definedName name="QB_ROW_170250" localSheetId="1" hidden="1">'Income Statement BvA'!$F$231</definedName>
    <definedName name="QB_ROW_170250" localSheetId="2" hidden="1">'Meeting Income Statement BvA'!$F$52</definedName>
    <definedName name="QB_ROW_17040" localSheetId="1" hidden="1">'Income Statement BvA'!#REF!</definedName>
    <definedName name="QB_ROW_171250" localSheetId="1" hidden="1">'Income Statement BvA'!$F$225</definedName>
    <definedName name="QB_ROW_171250" localSheetId="2" hidden="1">'Meeting Income Statement BvA'!$F$47</definedName>
    <definedName name="QB_ROW_17221" localSheetId="0" hidden="1">'Balance Sheet'!#REF!</definedName>
    <definedName name="QB_ROW_17340" localSheetId="1" hidden="1">'Income Statement BvA'!#REF!</definedName>
    <definedName name="QB_ROW_175250" localSheetId="1" hidden="1">'Income Statement BvA'!#REF!</definedName>
    <definedName name="QB_ROW_175250" localSheetId="2" hidden="1">'Meeting Income Statement BvA'!$F$54</definedName>
    <definedName name="QB_ROW_176250" localSheetId="1" hidden="1">'Income Statement BvA'!#REF!</definedName>
    <definedName name="QB_ROW_176250" localSheetId="2" hidden="1">'Meeting Income Statement BvA'!$F$55</definedName>
    <definedName name="QB_ROW_178250" localSheetId="1" hidden="1">'Income Statement BvA'!#REF!</definedName>
    <definedName name="QB_ROW_178250" localSheetId="2" hidden="1">'Meeting Income Statement BvA'!$F$49</definedName>
    <definedName name="QB_ROW_180250" localSheetId="1" hidden="1">'Income Statement BvA'!#REF!</definedName>
    <definedName name="QB_ROW_180250" localSheetId="2" hidden="1">'Meeting Income Statement BvA'!$F$79</definedName>
    <definedName name="QB_ROW_18040" localSheetId="1" hidden="1">'Income Statement BvA'!$E$116</definedName>
    <definedName name="QB_ROW_18040" localSheetId="2" hidden="1">'Meeting Income Statement BvA'!$E$8</definedName>
    <definedName name="QB_ROW_182260" localSheetId="1" hidden="1">'Income Statement BvA'!$G$217</definedName>
    <definedName name="QB_ROW_182260" localSheetId="2" hidden="1">'Meeting Income Statement BvA'!$G$42</definedName>
    <definedName name="QB_ROW_18301" localSheetId="1" hidden="1">'Income Statement BvA'!#REF!</definedName>
    <definedName name="QB_ROW_18301" localSheetId="2" hidden="1">'Meeting Income Statement BvA'!$A$84</definedName>
    <definedName name="QB_ROW_183260" localSheetId="1" hidden="1">'Income Statement BvA'!$G$220</definedName>
    <definedName name="QB_ROW_183260" localSheetId="2" hidden="1">'Meeting Income Statement BvA'!$G$43</definedName>
    <definedName name="QB_ROW_18340" localSheetId="1" hidden="1">'Income Statement BvA'!#REF!</definedName>
    <definedName name="QB_ROW_18340" localSheetId="2" hidden="1">'Meeting Income Statement BvA'!$E$35</definedName>
    <definedName name="QB_ROW_184260" localSheetId="1" hidden="1">'Income Statement BvA'!$G$222</definedName>
    <definedName name="QB_ROW_184260" localSheetId="2" hidden="1">'Meeting Income Statement BvA'!$G$44</definedName>
    <definedName name="QB_ROW_185260" localSheetId="1" hidden="1">'Income Statement BvA'!$G$223</definedName>
    <definedName name="QB_ROW_185260" localSheetId="2" hidden="1">'Meeting Income Statement BvA'!$G$45</definedName>
    <definedName name="QB_ROW_19011" localSheetId="1" hidden="1">'Income Statement BvA'!#REF!</definedName>
    <definedName name="QB_ROW_19011" localSheetId="2" hidden="1">'Meeting Income Statement BvA'!$B$6</definedName>
    <definedName name="QB_ROW_192350" localSheetId="1" hidden="1">'Income Statement BvA'!#REF!</definedName>
    <definedName name="QB_ROW_19250" localSheetId="1" hidden="1">'Income Statement BvA'!$F$119</definedName>
    <definedName name="QB_ROW_19250" localSheetId="2" hidden="1">'Meeting Income Statement BvA'!$F$12</definedName>
    <definedName name="QB_ROW_19311" localSheetId="1" hidden="1">'Income Statement BvA'!$B$314</definedName>
    <definedName name="QB_ROW_19311" localSheetId="2" hidden="1">'Meeting Income Statement BvA'!$B$83</definedName>
    <definedName name="QB_ROW_193250" localSheetId="1" hidden="1">'Income Statement BvA'!#REF!</definedName>
    <definedName name="QB_ROW_20031" localSheetId="1" hidden="1">'Income Statement BvA'!#REF!</definedName>
    <definedName name="QB_ROW_20031" localSheetId="2" hidden="1">'Meeting Income Statement BvA'!$D$7</definedName>
    <definedName name="QB_ROW_2021" localSheetId="0" hidden="1">'Balance Sheet'!#REF!</definedName>
    <definedName name="QB_ROW_20331" localSheetId="1" hidden="1">'Income Statement BvA'!#REF!</definedName>
    <definedName name="QB_ROW_20331" localSheetId="2" hidden="1">'Meeting Income Statement BvA'!$D$36</definedName>
    <definedName name="QB_ROW_20350" localSheetId="1" hidden="1">'Income Statement BvA'!$F$133</definedName>
    <definedName name="QB_ROW_20350" localSheetId="2" hidden="1">'Meeting Income Statement BvA'!$F$17</definedName>
    <definedName name="QB_ROW_206260" localSheetId="1" hidden="1">'Income Statement BvA'!$G$166</definedName>
    <definedName name="QB_ROW_207260" localSheetId="1" hidden="1">'Income Statement BvA'!$G$163</definedName>
    <definedName name="QB_ROW_208260" localSheetId="1" hidden="1">'Income Statement BvA'!$G$300</definedName>
    <definedName name="QB_ROW_209260" localSheetId="1" hidden="1">'Income Statement BvA'!#REF!</definedName>
    <definedName name="QB_ROW_21031" localSheetId="1" hidden="1">'Income Statement BvA'!$D$147</definedName>
    <definedName name="QB_ROW_21031" localSheetId="2" hidden="1">'Meeting Income Statement BvA'!$D$38</definedName>
    <definedName name="QB_ROW_213250" localSheetId="1" hidden="1">'Income Statement BvA'!#REF!</definedName>
    <definedName name="QB_ROW_21331" localSheetId="1" hidden="1">'Income Statement BvA'!#REF!</definedName>
    <definedName name="QB_ROW_21331" localSheetId="2" hidden="1">'Meeting Income Statement BvA'!$D$82</definedName>
    <definedName name="QB_ROW_214250" localSheetId="1" hidden="1">'Income Statement BvA'!$F$13</definedName>
    <definedName name="QB_ROW_215260" localSheetId="1" hidden="1">'Income Statement BvA'!$G$297</definedName>
    <definedName name="QB_ROW_216240" localSheetId="1" hidden="1">'Income Statement BvA'!$E$338</definedName>
    <definedName name="QB_ROW_217240" localSheetId="1" hidden="1">'Income Statement BvA'!$E$342</definedName>
    <definedName name="QB_ROW_22011" localSheetId="1" hidden="1">'Income Statement BvA'!$B$315</definedName>
    <definedName name="QB_ROW_220240" localSheetId="1" hidden="1">'Income Statement BvA'!$E$358</definedName>
    <definedName name="QB_ROW_22050" localSheetId="1" hidden="1">'Income Statement BvA'!$F$134</definedName>
    <definedName name="QB_ROW_22050" localSheetId="2" hidden="1">'Meeting Income Statement BvA'!$F$20</definedName>
    <definedName name="QB_ROW_222240" localSheetId="1" hidden="1">'Income Statement BvA'!#REF!</definedName>
    <definedName name="QB_ROW_22311" localSheetId="1" hidden="1">'Income Statement BvA'!$B$365</definedName>
    <definedName name="QB_ROW_22350" localSheetId="1" hidden="1">'Income Statement BvA'!$F$139</definedName>
    <definedName name="QB_ROW_22350" localSheetId="2" hidden="1">'Meeting Income Statement BvA'!$F$31</definedName>
    <definedName name="QB_ROW_226250" localSheetId="1" hidden="1">'Income Statement BvA'!#REF!</definedName>
    <definedName name="QB_ROW_23021" localSheetId="1" hidden="1">'Income Statement BvA'!$C$316</definedName>
    <definedName name="QB_ROW_231260" localSheetId="1" hidden="1">'Income Statement BvA'!$G$308</definedName>
    <definedName name="QB_ROW_2321" localSheetId="0" hidden="1">'Balance Sheet'!#REF!</definedName>
    <definedName name="QB_ROW_232240" localSheetId="1" hidden="1">'Income Statement BvA'!$E$339</definedName>
    <definedName name="QB_ROW_23321" localSheetId="1" hidden="1">'Income Statement BvA'!$D$344</definedName>
    <definedName name="QB_ROW_239260" localSheetId="0" hidden="1">'Balance Sheet'!#REF!</definedName>
    <definedName name="QB_ROW_24021" localSheetId="1" hidden="1">'Income Statement BvA'!#REF!</definedName>
    <definedName name="QB_ROW_240260" localSheetId="0" hidden="1">'Balance Sheet'!#REF!</definedName>
    <definedName name="QB_ROW_242030" localSheetId="0" hidden="1">'Balance Sheet'!#REF!</definedName>
    <definedName name="QB_ROW_242330" localSheetId="0" hidden="1">'Balance Sheet'!#REF!</definedName>
    <definedName name="QB_ROW_24250" localSheetId="1" hidden="1">'Income Statement BvA'!#REF!</definedName>
    <definedName name="QB_ROW_24250" localSheetId="2" hidden="1">'Meeting Income Statement BvA'!$F$9</definedName>
    <definedName name="QB_ROW_24321" localSheetId="1" hidden="1">'Income Statement BvA'!$C$364</definedName>
    <definedName name="QB_ROW_243240" localSheetId="0" hidden="1">'Balance Sheet'!#REF!</definedName>
    <definedName name="QB_ROW_244240" localSheetId="0" hidden="1">'Balance Sheet'!#REF!</definedName>
    <definedName name="QB_ROW_245240" localSheetId="0" hidden="1">'Balance Sheet'!#REF!</definedName>
    <definedName name="QB_ROW_246240" localSheetId="0" hidden="1">'Balance Sheet'!#REF!</definedName>
    <definedName name="QB_ROW_247240" localSheetId="0" hidden="1">'Balance Sheet'!#REF!</definedName>
    <definedName name="QB_ROW_248240" localSheetId="0" hidden="1">'Balance Sheet'!#REF!</definedName>
    <definedName name="QB_ROW_249240" localSheetId="0" hidden="1">'Balance Sheet'!#REF!</definedName>
    <definedName name="QB_ROW_250030" localSheetId="0" hidden="1">'Balance Sheet'!#REF!</definedName>
    <definedName name="QB_ROW_250330" localSheetId="0" hidden="1">'Balance Sheet'!#REF!</definedName>
    <definedName name="QB_ROW_251240" localSheetId="0" hidden="1">'Balance Sheet'!#REF!</definedName>
    <definedName name="QB_ROW_252240" localSheetId="0" hidden="1">'Balance Sheet'!#REF!</definedName>
    <definedName name="QB_ROW_254240" localSheetId="0" hidden="1">'Balance Sheet'!#REF!</definedName>
    <definedName name="QB_ROW_255240" localSheetId="0" hidden="1">'Balance Sheet'!#REF!</definedName>
    <definedName name="QB_ROW_256240" localSheetId="0" hidden="1">'Balance Sheet'!#REF!</definedName>
    <definedName name="QB_ROW_257240" localSheetId="0" hidden="1">'Balance Sheet'!#REF!</definedName>
    <definedName name="QB_ROW_258240" localSheetId="0" hidden="1">'Balance Sheet'!#REF!</definedName>
    <definedName name="QB_ROW_260240" localSheetId="0" hidden="1">'Balance Sheet'!#REF!</definedName>
    <definedName name="QB_ROW_261060" localSheetId="1" hidden="1">'Income Statement BvA'!$G$174</definedName>
    <definedName name="QB_ROW_261360" localSheetId="1" hidden="1">'Income Statement BvA'!#REF!</definedName>
    <definedName name="QB_ROW_264260" localSheetId="0" hidden="1">'Balance Sheet'!#REF!</definedName>
    <definedName name="QB_ROW_265260" localSheetId="1" hidden="1">'Income Statement BvA'!$G$301</definedName>
    <definedName name="QB_ROW_269250" localSheetId="1" hidden="1">'Income Statement BvA'!#REF!</definedName>
    <definedName name="QB_ROW_272260" localSheetId="0" hidden="1">'Balance Sheet'!#REF!</definedName>
    <definedName name="QB_ROW_274260" localSheetId="0" hidden="1">'Balance Sheet'!#REF!</definedName>
    <definedName name="QB_ROW_275260" localSheetId="0" hidden="1">'Balance Sheet'!#REF!</definedName>
    <definedName name="QB_ROW_276260" localSheetId="0" hidden="1">'Balance Sheet'!#REF!</definedName>
    <definedName name="QB_ROW_286260" localSheetId="0" hidden="1">'Balance Sheet'!#REF!</definedName>
    <definedName name="QB_ROW_288260" localSheetId="0" hidden="1">'Balance Sheet'!#REF!</definedName>
    <definedName name="QB_ROW_289260" localSheetId="0" hidden="1">'Balance Sheet'!#REF!</definedName>
    <definedName name="QB_ROW_290260" localSheetId="0" hidden="1">'Balance Sheet'!#REF!</definedName>
    <definedName name="QB_ROW_292260" localSheetId="0" hidden="1">'Balance Sheet'!#REF!</definedName>
    <definedName name="QB_ROW_29250" localSheetId="1" hidden="1">'Income Statement BvA'!#REF!</definedName>
    <definedName name="QB_ROW_293260" localSheetId="0" hidden="1">'Balance Sheet'!#REF!</definedName>
    <definedName name="QB_ROW_294260" localSheetId="0" hidden="1">'Balance Sheet'!#REF!</definedName>
    <definedName name="QB_ROW_297260" localSheetId="0" hidden="1">'Balance Sheet'!#REF!</definedName>
    <definedName name="QB_ROW_300260" localSheetId="0" hidden="1">'Balance Sheet'!#REF!</definedName>
    <definedName name="QB_ROW_301" localSheetId="0" hidden="1">'Balance Sheet'!#REF!</definedName>
    <definedName name="QB_ROW_303260" localSheetId="0" hidden="1">'Balance Sheet'!#REF!</definedName>
    <definedName name="QB_ROW_304260" localSheetId="0" hidden="1">'Balance Sheet'!#REF!</definedName>
    <definedName name="QB_ROW_306040" localSheetId="0" hidden="1">'Balance Sheet'!#REF!</definedName>
    <definedName name="QB_ROW_306340" localSheetId="0" hidden="1">'Balance Sheet'!#REF!</definedName>
    <definedName name="QB_ROW_307260" localSheetId="0" hidden="1">'Balance Sheet'!#REF!</definedName>
    <definedName name="QB_ROW_315260" localSheetId="1" hidden="1">'Income Statement BvA'!#REF!</definedName>
    <definedName name="QB_ROW_32240" localSheetId="1" hidden="1">'Income Statement BvA'!#REF!</definedName>
    <definedName name="QB_ROW_330250" localSheetId="1" hidden="1">'Income Statement BvA'!#REF!</definedName>
    <definedName name="QB_ROW_33050" localSheetId="1" hidden="1">'Income Statement BvA'!#REF!</definedName>
    <definedName name="QB_ROW_332260" localSheetId="0" hidden="1">'Balance Sheet'!#REF!</definedName>
    <definedName name="QB_ROW_33350" localSheetId="1" hidden="1">'Income Statement BvA'!#REF!</definedName>
    <definedName name="QB_ROW_337250" localSheetId="1" hidden="1">'Income Statement BvA'!$F$42</definedName>
    <definedName name="QB_ROW_338040" localSheetId="1" hidden="1">'Income Statement BvA'!$E$46</definedName>
    <definedName name="QB_ROW_338340" localSheetId="1" hidden="1">'Income Statement BvA'!#REF!</definedName>
    <definedName name="QB_ROW_340260" localSheetId="1" hidden="1">'Income Statement BvA'!$G$157</definedName>
    <definedName name="QB_ROW_342260" localSheetId="1" hidden="1">'Income Statement BvA'!#REF!</definedName>
    <definedName name="QB_ROW_34260" localSheetId="1" hidden="1">'Income Statement BvA'!#REF!</definedName>
    <definedName name="QB_ROW_349260" localSheetId="1" hidden="1">'Income Statement BvA'!#REF!</definedName>
    <definedName name="QB_ROW_351260" localSheetId="1" hidden="1">'Income Statement BvA'!#REF!</definedName>
    <definedName name="QB_ROW_353260" localSheetId="1" hidden="1">'Income Statement BvA'!$G$151</definedName>
    <definedName name="QB_ROW_357260" localSheetId="1" hidden="1">'Income Statement BvA'!$G$299</definedName>
    <definedName name="QB_ROW_359250" localSheetId="1" hidden="1">'Income Statement BvA'!#REF!</definedName>
    <definedName name="QB_ROW_361260" localSheetId="1" hidden="1">'Income Statement BvA'!#REF!</definedName>
    <definedName name="QB_ROW_361260" localSheetId="2" hidden="1">'Meeting Income Statement BvA'!$G$75</definedName>
    <definedName name="QB_ROW_366250" localSheetId="1" hidden="1">'Income Statement BvA'!#REF!</definedName>
    <definedName name="QB_ROW_369270" localSheetId="1" hidden="1">'Income Statement BvA'!$A$176</definedName>
    <definedName name="QB_ROW_372240" localSheetId="0" hidden="1">'Balance Sheet'!#REF!</definedName>
    <definedName name="QB_ROW_373240" localSheetId="0" hidden="1">'Balance Sheet'!#REF!</definedName>
    <definedName name="QB_ROW_374240" localSheetId="0" hidden="1">'Balance Sheet'!#REF!</definedName>
    <definedName name="QB_ROW_379230" localSheetId="0" hidden="1">'Balance Sheet'!#REF!</definedName>
    <definedName name="QB_ROW_386250" localSheetId="1" hidden="1">'Income Statement BvA'!$F$44</definedName>
    <definedName name="QB_ROW_39050" localSheetId="1" hidden="1">'Income Statement BvA'!$F$204</definedName>
    <definedName name="QB_ROW_39260" localSheetId="1" hidden="1">'Income Statement BvA'!#REF!</definedName>
    <definedName name="QB_ROW_39350" localSheetId="1" hidden="1">'Income Statement BvA'!#REF!</definedName>
    <definedName name="QB_ROW_4020" localSheetId="0" hidden="1">'Balance Sheet'!#REF!</definedName>
    <definedName name="QB_ROW_4021" localSheetId="0" hidden="1">'Balance Sheet'!#REF!</definedName>
    <definedName name="QB_ROW_410260" localSheetId="0" hidden="1">'Balance Sheet'!#REF!</definedName>
    <definedName name="QB_ROW_41040" localSheetId="1" hidden="1">'Income Statement BvA'!$E$214</definedName>
    <definedName name="QB_ROW_41040" localSheetId="2" hidden="1">'Meeting Income Statement BvA'!$E$39</definedName>
    <definedName name="QB_ROW_41340" localSheetId="1" hidden="1">'Income Statement BvA'!$E$265</definedName>
    <definedName name="QB_ROW_41340" localSheetId="2" hidden="1">'Meeting Income Statement BvA'!$E$81</definedName>
    <definedName name="QB_ROW_42250" localSheetId="1" hidden="1">'Income Statement BvA'!$F$235</definedName>
    <definedName name="QB_ROW_42250" localSheetId="2" hidden="1">'Meeting Income Statement BvA'!$F$57</definedName>
    <definedName name="QB_ROW_428250" localSheetId="1" hidden="1">'Income Statement BvA'!$F$20</definedName>
    <definedName name="QB_ROW_430040" localSheetId="1" hidden="1">'Income Statement BvA'!$E$52</definedName>
    <definedName name="QB_ROW_430340" localSheetId="1" hidden="1">'Income Statement BvA'!$E$95</definedName>
    <definedName name="QB_ROW_43050" localSheetId="1" hidden="1">'Income Statement BvA'!#REF!</definedName>
    <definedName name="QB_ROW_43050" localSheetId="2" hidden="1">'Meeting Income Statement BvA'!$F$40</definedName>
    <definedName name="QB_ROW_4320" localSheetId="0" hidden="1">'Balance Sheet'!#REF!</definedName>
    <definedName name="QB_ROW_4321" localSheetId="0" hidden="1">'Balance Sheet'!#REF!</definedName>
    <definedName name="QB_ROW_432250" localSheetId="1" hidden="1">'Income Statement BvA'!#REF!</definedName>
    <definedName name="QB_ROW_43350" localSheetId="1" hidden="1">'Income Statement BvA'!$F$224</definedName>
    <definedName name="QB_ROW_43350" localSheetId="2" hidden="1">'Meeting Income Statement BvA'!$F$46</definedName>
    <definedName name="QB_ROW_436260" localSheetId="1" hidden="1">'Income Statement BvA'!#REF!</definedName>
    <definedName name="QB_ROW_442270" localSheetId="1" hidden="1">'Income Statement BvA'!$A$177</definedName>
    <definedName name="QB_ROW_443260" localSheetId="1" hidden="1">'Income Statement BvA'!#REF!</definedName>
    <definedName name="QB_ROW_444260" localSheetId="1" hidden="1">'Income Statement BvA'!$G$296</definedName>
    <definedName name="QB_ROW_46250" localSheetId="1" hidden="1">'Income Statement BvA'!$F$226</definedName>
    <definedName name="QB_ROW_46250" localSheetId="2" hidden="1">'Meeting Income Statement BvA'!$F$48</definedName>
    <definedName name="QB_ROW_491050" localSheetId="0" hidden="1">'Balance Sheet'!#REF!</definedName>
    <definedName name="QB_ROW_491260" localSheetId="0" hidden="1">'Balance Sheet'!#REF!</definedName>
    <definedName name="QB_ROW_491350" localSheetId="0" hidden="1">'Balance Sheet'!#REF!</definedName>
    <definedName name="QB_ROW_494260" localSheetId="0" hidden="1">'Balance Sheet'!#REF!</definedName>
    <definedName name="QB_ROW_496050" localSheetId="0" hidden="1">'Balance Sheet'!#REF!</definedName>
    <definedName name="QB_ROW_496350" localSheetId="0" hidden="1">'Balance Sheet'!#REF!</definedName>
    <definedName name="QB_ROW_499040" localSheetId="0" hidden="1">'Balance Sheet'!#REF!</definedName>
    <definedName name="QB_ROW_499340" localSheetId="0" hidden="1">'Balance Sheet'!#REF!</definedName>
    <definedName name="QB_ROW_5011" localSheetId="0" hidden="1">'Balance Sheet'!$A$20</definedName>
    <definedName name="QB_ROW_503040" localSheetId="0" hidden="1">'Balance Sheet'!#REF!</definedName>
    <definedName name="QB_ROW_503340" localSheetId="0" hidden="1">'Balance Sheet'!#REF!</definedName>
    <definedName name="QB_ROW_520260" localSheetId="1" hidden="1">'Income Statement BvA'!#REF!</definedName>
    <definedName name="QB_ROW_52250" localSheetId="1" hidden="1">'Income Statement BvA'!$F$259</definedName>
    <definedName name="QB_ROW_52250" localSheetId="2" hidden="1">'Meeting Income Statement BvA'!$F$77</definedName>
    <definedName name="QB_ROW_524250" localSheetId="1" hidden="1">'Income Statement BvA'!$F$311</definedName>
    <definedName name="QB_ROW_526230" localSheetId="0" hidden="1">'Balance Sheet'!#REF!</definedName>
    <definedName name="QB_ROW_527250" localSheetId="1" hidden="1">'Income Statement BvA'!$F$284</definedName>
    <definedName name="QB_ROW_528250" localSheetId="1" hidden="1">'Income Statement BvA'!#REF!</definedName>
    <definedName name="QB_ROW_529260" localSheetId="1" hidden="1">'Income Statement BvA'!$G$294</definedName>
    <definedName name="QB_ROW_530240" localSheetId="0" hidden="1">'Balance Sheet'!#REF!</definedName>
    <definedName name="QB_ROW_5311" localSheetId="0" hidden="1">'Balance Sheet'!$A$23</definedName>
    <definedName name="QB_ROW_534260" localSheetId="1" hidden="1">'Income Statement BvA'!$G$295</definedName>
    <definedName name="QB_ROW_535250" localSheetId="1" hidden="1">'Income Statement BvA'!#REF!</definedName>
    <definedName name="QB_ROW_536260" localSheetId="1" hidden="1">'Income Statement BvA'!$G$135</definedName>
    <definedName name="QB_ROW_536260" localSheetId="2" hidden="1">'Meeting Income Statement BvA'!$G$29</definedName>
    <definedName name="QB_ROW_537040" localSheetId="1" hidden="1">'Income Statement BvA'!$E$16</definedName>
    <definedName name="QB_ROW_537340" localSheetId="1" hidden="1">'Income Statement BvA'!#REF!</definedName>
    <definedName name="QB_ROW_538250" localSheetId="1" hidden="1">'Income Statement BvA'!#REF!</definedName>
    <definedName name="QB_ROW_540250" localSheetId="1" hidden="1">'Income Statement BvA'!#REF!</definedName>
    <definedName name="QB_ROW_54050" localSheetId="1" hidden="1">'Income Statement BvA'!#REF!</definedName>
    <definedName name="QB_ROW_54050" localSheetId="2" hidden="1">'Meeting Income Statement BvA'!$F$71</definedName>
    <definedName name="QB_ROW_542250" localSheetId="1" hidden="1">'Income Statement BvA'!#REF!</definedName>
    <definedName name="QB_ROW_543040" localSheetId="1" hidden="1">'Income Statement BvA'!$E$24</definedName>
    <definedName name="QB_ROW_543340" localSheetId="1" hidden="1">'Income Statement BvA'!$E$32</definedName>
    <definedName name="QB_ROW_54350" localSheetId="1" hidden="1">'Income Statement BvA'!#REF!</definedName>
    <definedName name="QB_ROW_54350" localSheetId="2" hidden="1">'Meeting Income Statement BvA'!$F$73</definedName>
    <definedName name="QB_ROW_544250" localSheetId="1" hidden="1">'Income Statement BvA'!$F$30</definedName>
    <definedName name="QB_ROW_545250" localSheetId="1" hidden="1">'Income Statement BvA'!$F$27</definedName>
    <definedName name="QB_ROW_546250" localSheetId="1" hidden="1">'Income Statement BvA'!#REF!</definedName>
    <definedName name="QB_ROW_547250" localSheetId="1" hidden="1">'Income Statement BvA'!#REF!</definedName>
    <definedName name="QB_ROW_548250" localSheetId="1" hidden="1">'Income Statement BvA'!$F$236</definedName>
    <definedName name="QB_ROW_548250" localSheetId="2" hidden="1">'Meeting Income Statement BvA'!$F$58</definedName>
    <definedName name="QB_ROW_549260" localSheetId="1" hidden="1">'Income Statement BvA'!$G$254</definedName>
    <definedName name="QB_ROW_549260" localSheetId="2" hidden="1">'Meeting Income Statement BvA'!$G$72</definedName>
    <definedName name="QB_ROW_550260" localSheetId="1" hidden="1">'Income Statement BvA'!#REF!</definedName>
    <definedName name="QB_ROW_55050" localSheetId="1" hidden="1">'Income Statement BvA'!$F$256</definedName>
    <definedName name="QB_ROW_55050" localSheetId="2" hidden="1">'Meeting Income Statement BvA'!$F$74</definedName>
    <definedName name="QB_ROW_551250" localSheetId="1" hidden="1">'Income Statement BvA'!#REF!</definedName>
    <definedName name="QB_ROW_551250" localSheetId="2" hidden="1">'Meeting Income Statement BvA'!$F$59</definedName>
    <definedName name="QB_ROW_552250" localSheetId="1" hidden="1">'Income Statement BvA'!#REF!</definedName>
    <definedName name="QB_ROW_553250" localSheetId="1" hidden="1">'Income Statement BvA'!#REF!</definedName>
    <definedName name="QB_ROW_55350" localSheetId="1" hidden="1">'Income Statement BvA'!$F$258</definedName>
    <definedName name="QB_ROW_55350" localSheetId="2" hidden="1">'Meeting Income Statement BvA'!$F$76</definedName>
    <definedName name="QB_ROW_554250" localSheetId="1" hidden="1">'Income Statement BvA'!#REF!</definedName>
    <definedName name="QB_ROW_555250" localSheetId="1" hidden="1">'Income Statement BvA'!#REF!</definedName>
    <definedName name="QB_ROW_556240" localSheetId="0" hidden="1">'Balance Sheet'!#REF!</definedName>
    <definedName name="QB_ROW_558040" localSheetId="1" hidden="1">'Income Statement BvA'!$E$96</definedName>
    <definedName name="QB_ROW_558340" localSheetId="1" hidden="1">'Income Statement BvA'!$E$114</definedName>
    <definedName name="QB_ROW_560240" localSheetId="0" hidden="1">'Balance Sheet'!#REF!</definedName>
    <definedName name="QB_ROW_561250" localSheetId="1" hidden="1">'Income Statement BvA'!#REF!</definedName>
    <definedName name="QB_ROW_567240" localSheetId="1" hidden="1">'Income Statement BvA'!$E$330</definedName>
    <definedName name="QB_ROW_568250" localSheetId="1" hidden="1">'Income Statement BvA'!$F$104</definedName>
    <definedName name="QB_ROW_573260" localSheetId="1" hidden="1">'Income Statement BvA'!#REF!</definedName>
    <definedName name="QB_ROW_573260" localSheetId="2" hidden="1">'Meeting Income Statement BvA'!$G$14</definedName>
    <definedName name="QB_ROW_576250" localSheetId="1" hidden="1">'Income Statement BvA'!#REF!</definedName>
    <definedName name="QB_ROW_577250" localSheetId="1" hidden="1">'Income Statement BvA'!#REF!</definedName>
    <definedName name="QB_ROW_578250" localSheetId="1" hidden="1">'Income Statement BvA'!#REF!</definedName>
    <definedName name="QB_ROW_579250" localSheetId="1" hidden="1">'Income Statement BvA'!#REF!</definedName>
    <definedName name="QB_ROW_582050" localSheetId="1" hidden="1">'Income Statement BvA'!#REF!</definedName>
    <definedName name="QB_ROW_582350" localSheetId="1" hidden="1">'Income Statement BvA'!#REF!</definedName>
    <definedName name="QB_ROW_584260" localSheetId="1" hidden="1">'Income Statement BvA'!$G$190</definedName>
    <definedName name="QB_ROW_587050" localSheetId="1" hidden="1">'Income Statement BvA'!#REF!</definedName>
    <definedName name="QB_ROW_587350" localSheetId="1" hidden="1">'Income Statement BvA'!#REF!</definedName>
    <definedName name="QB_ROW_588260" localSheetId="1" hidden="1">'Income Statement BvA'!#REF!</definedName>
    <definedName name="QB_ROW_589260" localSheetId="1" hidden="1">'Income Statement BvA'!#REF!</definedName>
    <definedName name="QB_ROW_590260" localSheetId="1" hidden="1">'Income Statement BvA'!#REF!</definedName>
    <definedName name="QB_ROW_591260" localSheetId="1" hidden="1">'Income Statement BvA'!#REF!</definedName>
    <definedName name="QB_ROW_596050" localSheetId="1" hidden="1">'Income Statement BvA'!$F$245</definedName>
    <definedName name="QB_ROW_596050" localSheetId="2" hidden="1">'Meeting Income Statement BvA'!$F$65</definedName>
    <definedName name="QB_ROW_596350" localSheetId="1" hidden="1">'Income Statement BvA'!#REF!</definedName>
    <definedName name="QB_ROW_596350" localSheetId="2" hidden="1">'Meeting Income Statement BvA'!$F$70</definedName>
    <definedName name="QB_ROW_597260" localSheetId="1" hidden="1">'Income Statement BvA'!$G$246</definedName>
    <definedName name="QB_ROW_597260" localSheetId="2" hidden="1">'Meeting Income Statement BvA'!$G$66</definedName>
    <definedName name="QB_ROW_598260" localSheetId="1" hidden="1">'Income Statement BvA'!$G$249</definedName>
    <definedName name="QB_ROW_598260" localSheetId="2" hidden="1">'Meeting Income Statement BvA'!$G$67</definedName>
    <definedName name="QB_ROW_599260" localSheetId="1" hidden="1">'Income Statement BvA'!$G$250</definedName>
    <definedName name="QB_ROW_599260" localSheetId="2" hidden="1">'Meeting Income Statement BvA'!$G$68</definedName>
    <definedName name="QB_ROW_601240" localSheetId="1" hidden="1">'Income Statement BvA'!#REF!</definedName>
    <definedName name="QB_ROW_607250" localSheetId="1" hidden="1">'Income Statement BvA'!$F$106</definedName>
    <definedName name="QB_ROW_608250" localSheetId="1" hidden="1">'Income Statement BvA'!$F$107</definedName>
    <definedName name="QB_ROW_609260" localSheetId="1" hidden="1">'Income Statement BvA'!#REF!</definedName>
    <definedName name="QB_ROW_610260" localSheetId="1" hidden="1">'Income Statement BvA'!#REF!</definedName>
    <definedName name="QB_ROW_611250" localSheetId="1" hidden="1">'Income Statement BvA'!#REF!</definedName>
    <definedName name="QB_ROW_612250" localSheetId="1" hidden="1">'Income Statement BvA'!#REF!</definedName>
    <definedName name="QB_ROW_613250" localSheetId="1" hidden="1">'Income Statement BvA'!#REF!</definedName>
    <definedName name="QB_ROW_616250" localSheetId="1" hidden="1">'Income Statement BvA'!$F$260</definedName>
    <definedName name="QB_ROW_616250" localSheetId="2" hidden="1">'Meeting Income Statement BvA'!$F$78</definedName>
    <definedName name="QB_ROW_618260" localSheetId="0" hidden="1">'Balance Sheet'!#REF!</definedName>
    <definedName name="QB_ROW_623260" localSheetId="1" hidden="1">'Income Statement BvA'!#REF!</definedName>
    <definedName name="QB_ROW_623260" localSheetId="2" hidden="1">'Meeting Income Statement BvA'!$G$41</definedName>
    <definedName name="QB_ROW_625260" localSheetId="1" hidden="1">'Income Statement BvA'!$G$251</definedName>
    <definedName name="QB_ROW_625260" localSheetId="2" hidden="1">'Meeting Income Statement BvA'!$G$69</definedName>
    <definedName name="QB_ROW_627250" localSheetId="1" hidden="1">'Income Statement BvA'!#REF!</definedName>
    <definedName name="QB_ROW_627250" localSheetId="2" hidden="1">'Meeting Income Statement BvA'!$F$16</definedName>
    <definedName name="QB_ROW_631260" localSheetId="1" hidden="1">'Income Statement BvA'!#REF!</definedName>
    <definedName name="QB_ROW_632250" localSheetId="1" hidden="1">'Income Statement BvA'!#REF!</definedName>
    <definedName name="QB_ROW_633260" localSheetId="1" hidden="1">'Income Statement BvA'!$G$195</definedName>
    <definedName name="QB_ROW_635340" localSheetId="1" hidden="1">'Income Statement BvA'!#REF!</definedName>
    <definedName name="QB_ROW_636240" localSheetId="1" hidden="1">'Income Statement BvA'!#REF!</definedName>
    <definedName name="QB_ROW_637250" localSheetId="1" hidden="1">'Income Statement BvA'!#REF!</definedName>
    <definedName name="QB_ROW_638240" localSheetId="1" hidden="1">'Income Statement BvA'!#REF!</definedName>
    <definedName name="QB_ROW_642250" localSheetId="1" hidden="1">'Income Statement BvA'!#REF!</definedName>
    <definedName name="QB_ROW_644250" localSheetId="1" hidden="1">'Income Statement BvA'!#REF!</definedName>
    <definedName name="QB_ROW_645250" localSheetId="1" hidden="1">'Income Statement BvA'!#REF!</definedName>
    <definedName name="QB_ROW_646250" localSheetId="1" hidden="1">'Income Statement BvA'!#REF!</definedName>
    <definedName name="QB_ROW_647250" localSheetId="1" hidden="1">'Income Statement BvA'!#REF!</definedName>
    <definedName name="QB_ROW_648260" localSheetId="1" hidden="1">'Income Statement BvA'!$G$199</definedName>
    <definedName name="QB_ROW_649250" localSheetId="1" hidden="1">'Income Statement BvA'!$F$291</definedName>
    <definedName name="QB_ROW_650240" localSheetId="0" hidden="1">'Balance Sheet'!#REF!</definedName>
    <definedName name="QB_ROW_651240" localSheetId="0" hidden="1">'Balance Sheet'!#REF!</definedName>
    <definedName name="QB_ROW_652240" localSheetId="0" hidden="1">'Balance Sheet'!#REF!</definedName>
    <definedName name="QB_ROW_653240" localSheetId="0" hidden="1">'Balance Sheet'!#REF!</definedName>
    <definedName name="QB_ROW_654240" localSheetId="1" hidden="1">'Income Statement BvA'!#REF!</definedName>
    <definedName name="QB_ROW_655240" localSheetId="1" hidden="1">'Income Statement BvA'!#REF!</definedName>
    <definedName name="QB_ROW_656240" localSheetId="1" hidden="1">'Income Statement BvA'!#REF!</definedName>
    <definedName name="QB_ROW_666250" localSheetId="1" hidden="1">'Income Statement BvA'!#REF!</definedName>
    <definedName name="QB_ROW_667250" localSheetId="1" hidden="1">'Income Statement BvA'!#REF!</definedName>
    <definedName name="QB_ROW_668250" localSheetId="1" hidden="1">'Income Statement BvA'!#REF!</definedName>
    <definedName name="QB_ROW_669250" localSheetId="1" hidden="1">'Income Statement BvA'!$F$90</definedName>
    <definedName name="QB_ROW_670250" localSheetId="1" hidden="1">'Income Statement BvA'!#REF!</definedName>
    <definedName name="QB_ROW_671260" localSheetId="1" hidden="1">'Income Statement BvA'!$G$202</definedName>
    <definedName name="QB_ROW_672260" localSheetId="1" hidden="1">'Income Statement BvA'!#REF!</definedName>
    <definedName name="QB_ROW_674260" localSheetId="0" hidden="1">'Balance Sheet'!#REF!</definedName>
    <definedName name="QB_ROW_675260" localSheetId="1" hidden="1">'Income Statement BvA'!$G$136</definedName>
    <definedName name="QB_ROW_675260" localSheetId="2" hidden="1">'Meeting Income Statement BvA'!$G$30</definedName>
    <definedName name="QB_ROW_680050" localSheetId="1" hidden="1">'Income Statement BvA'!#REF!</definedName>
    <definedName name="QB_ROW_680050" localSheetId="2" hidden="1">'Meeting Income Statement BvA'!$F$60</definedName>
    <definedName name="QB_ROW_680350" localSheetId="1" hidden="1">'Income Statement BvA'!#REF!</definedName>
    <definedName name="QB_ROW_680350" localSheetId="2" hidden="1">'Meeting Income Statement BvA'!$F$64</definedName>
    <definedName name="QB_ROW_68040" localSheetId="1" hidden="1">'Income Statement BvA'!$E$269</definedName>
    <definedName name="QB_ROW_681260" localSheetId="1" hidden="1">'Income Statement BvA'!$G$242</definedName>
    <definedName name="QB_ROW_681260" localSheetId="2" hidden="1">'Meeting Income Statement BvA'!$G$63</definedName>
    <definedName name="QB_ROW_682260" localSheetId="1" hidden="1">'Income Statement BvA'!$G$240</definedName>
    <definedName name="QB_ROW_682260" localSheetId="2" hidden="1">'Meeting Income Statement BvA'!$G$62</definedName>
    <definedName name="QB_ROW_683260" localSheetId="1" hidden="1">'Income Statement BvA'!#REF!</definedName>
    <definedName name="QB_ROW_683260" localSheetId="2" hidden="1">'Meeting Income Statement BvA'!$G$61</definedName>
    <definedName name="QB_ROW_68340" localSheetId="1" hidden="1">'Income Statement BvA'!#REF!</definedName>
    <definedName name="QB_ROW_684260" localSheetId="0" hidden="1">'Balance Sheet'!#REF!</definedName>
    <definedName name="QB_ROW_685250" localSheetId="1" hidden="1">'Income Statement BvA'!$F$92</definedName>
    <definedName name="QB_ROW_686250" localSheetId="1" hidden="1">'Income Statement BvA'!#REF!</definedName>
    <definedName name="QB_ROW_687250" localSheetId="1" hidden="1">'Income Statement BvA'!#REF!</definedName>
    <definedName name="QB_ROW_69250" localSheetId="1" hidden="1">'Income Statement BvA'!#REF!</definedName>
    <definedName name="QB_ROW_7001" localSheetId="0" hidden="1">'Balance Sheet'!#REF!</definedName>
    <definedName name="QB_ROW_70250" localSheetId="1" hidden="1">'Income Statement BvA'!$F$304</definedName>
    <definedName name="QB_ROW_71250" localSheetId="1" hidden="1">'Income Statement BvA'!$F$305</definedName>
    <definedName name="QB_ROW_72250" localSheetId="1" hidden="1">'Income Statement BvA'!$F$306</definedName>
    <definedName name="QB_ROW_7301" localSheetId="0" hidden="1">'Balance Sheet'!#REF!</definedName>
    <definedName name="QB_ROW_73050" localSheetId="1" hidden="1">'Income Statement BvA'!$F$307</definedName>
    <definedName name="QB_ROW_73350" localSheetId="1" hidden="1">'Income Statement BvA'!$F$309</definedName>
    <definedName name="QB_ROW_75050" localSheetId="1" hidden="1">'Income Statement BvA'!$F$278</definedName>
    <definedName name="QB_ROW_75260" localSheetId="1" hidden="1">'Income Statement BvA'!#REF!</definedName>
    <definedName name="QB_ROW_75350" localSheetId="1" hidden="1">'Income Statement BvA'!$F$281</definedName>
    <definedName name="QB_ROW_76250" localSheetId="1" hidden="1">'Income Statement BvA'!$F$282</definedName>
    <definedName name="QB_ROW_78250" localSheetId="1" hidden="1">'Income Statement BvA'!#REF!</definedName>
    <definedName name="QB_ROW_79250" localSheetId="1" hidden="1">'Income Statement BvA'!#REF!</definedName>
    <definedName name="QB_ROW_8011" localSheetId="0" hidden="1">'Balance Sheet'!$A$26</definedName>
    <definedName name="QB_ROW_80250" localSheetId="1" hidden="1">'Income Statement BvA'!#REF!</definedName>
    <definedName name="QB_ROW_8311" localSheetId="0" hidden="1">'Balance Sheet'!$A$74</definedName>
    <definedName name="QB_ROW_84250" localSheetId="1" hidden="1">'Income Statement BvA'!#REF!</definedName>
    <definedName name="QB_ROW_85050" localSheetId="1" hidden="1">'Income Statement BvA'!#REF!</definedName>
    <definedName name="QB_ROW_85350" localSheetId="1" hidden="1">'Income Statement BvA'!$F$302</definedName>
    <definedName name="QB_ROW_86321" localSheetId="1" hidden="1">'Income Statement BvA'!$C$146</definedName>
    <definedName name="QB_ROW_86321" localSheetId="2" hidden="1">'Meeting Income Statement BvA'!$C$37</definedName>
    <definedName name="QB_ROW_88250" localSheetId="1" hidden="1">'Income Statement BvA'!$F$303</definedName>
    <definedName name="QB_ROW_89250" localSheetId="1" hidden="1">'Income Statement BvA'!$F$310</definedName>
    <definedName name="QB_ROW_9021" localSheetId="0" hidden="1">'Balance Sheet'!#REF!</definedName>
    <definedName name="QB_ROW_90260" localSheetId="1" hidden="1">'Income Statement BvA'!$G$211</definedName>
    <definedName name="QB_ROW_9321" localSheetId="0" hidden="1">'Balance Sheet'!#REF!</definedName>
    <definedName name="QB_ROW_96050" localSheetId="0" hidden="1">'Balance Sheet'!#REF!</definedName>
    <definedName name="QB_ROW_96350" localSheetId="0" hidden="1">'Balance Sheet'!#REF!</definedName>
    <definedName name="QB_ROW_98040" localSheetId="1" hidden="1">'Income Statement BvA'!$E$34</definedName>
    <definedName name="QB_ROW_98340" localSheetId="1" hidden="1">'Income Statement BvA'!$E$45</definedName>
    <definedName name="QB_SUBTITLE_3" localSheetId="0" hidden="1">'Balance Sheet'!#REF!</definedName>
    <definedName name="QB_SUBTITLE_3" localSheetId="1" hidden="1">'Income Statement BvA'!$A$3</definedName>
    <definedName name="QB_SUBTITLE_3" localSheetId="2" hidden="1">'Meeting Income Statement BvA'!$A$3</definedName>
    <definedName name="QB_TIME_5" localSheetId="0" hidden="1">'Balance Sheet'!$C$1</definedName>
    <definedName name="QB_TIME_5" localSheetId="1" hidden="1">'Income Statement BvA'!$L$1</definedName>
    <definedName name="QB_TIME_5" localSheetId="2" hidden="1">'Meeting Income Statement BvA'!$J$1</definedName>
    <definedName name="QB_TITLE_2" localSheetId="0" hidden="1">'Balance Sheet'!#REF!</definedName>
    <definedName name="QB_TITLE_2" localSheetId="1" hidden="1">'Income Statement BvA'!$A$2</definedName>
    <definedName name="QB_TITLE_2" localSheetId="2" hidden="1">'Meeting Income Statement BvA'!$A$2</definedName>
    <definedName name="QBCANSUPPORTUPDATE" localSheetId="0">TRUE</definedName>
    <definedName name="QBCANSUPPORTUPDATE" localSheetId="1">TRUE</definedName>
    <definedName name="QBCANSUPPORTUPDATE" localSheetId="2">TRUE</definedName>
    <definedName name="QBCOMPANYFILENAME" localSheetId="0">"D:\Project\ASI\Finance\Accounting\American Society for Indexing.QBW"</definedName>
    <definedName name="QBCOMPANYFILENAME" localSheetId="1">"D:\Project\ASI\Finance\Accounting\American Society for Indexing.QBW"</definedName>
    <definedName name="QBCOMPANYFILENAME" localSheetId="2">"D:\Project\ASI\Finance\Accounting\American Society for Indexing.QBW"</definedName>
    <definedName name="QBENDDATE" localSheetId="0">20200630</definedName>
    <definedName name="QBENDDATE" localSheetId="1">20200630</definedName>
    <definedName name="QBENDDATE" localSheetId="2">20200630</definedName>
    <definedName name="QBHEADERSONSCREEN" localSheetId="0">TRUE</definedName>
    <definedName name="QBHEADERSONSCREEN" localSheetId="1">TRUE</definedName>
    <definedName name="QBHEADERSONSCREEN" localSheetId="2">TRUE</definedName>
    <definedName name="QBMETADATASIZE" localSheetId="0">5802</definedName>
    <definedName name="QBMETADATASIZE" localSheetId="1">5802</definedName>
    <definedName name="QBMETADATASIZE" localSheetId="2">6162</definedName>
    <definedName name="QBPRESERVECOLOR" localSheetId="0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1">TRUE</definedName>
    <definedName name="QBPRESERVEROWHEIGHT" localSheetId="2">TRUE</definedName>
    <definedName name="QBPRESERVESPACE" localSheetId="0">FALSE</definedName>
    <definedName name="QBPRESERVESPACE" localSheetId="1">FALSE</definedName>
    <definedName name="QBPRESERVESPACE" localSheetId="2">FALSE</definedName>
    <definedName name="QBREPORTCOLAXIS" localSheetId="0">0</definedName>
    <definedName name="QBREPORTCOLAXIS" localSheetId="1">0</definedName>
    <definedName name="QBREPORTCOLAXIS" localSheetId="2">0</definedName>
    <definedName name="QBREPORTCOMPANYID" localSheetId="0">"136f2da868ba4289beab7eb5d8bb3d2e"</definedName>
    <definedName name="QBREPORTCOMPANYID" localSheetId="1">"136f2da868ba4289beab7eb5d8bb3d2e"</definedName>
    <definedName name="QBREPORTCOMPANYID" localSheetId="2">"136f2da868ba4289beab7eb5d8bb3d2e"</definedName>
    <definedName name="QBREPORTCOMPARECOL_ANNUALBUDGET" localSheetId="0">FALSE</definedName>
    <definedName name="QBREPORTCOMPARECOL_ANNUALBUDGET" localSheetId="1">TRUE</definedName>
    <definedName name="QBREPORTCOMPARECOL_ANNUALBUDGET" localSheetId="2">TRUE</definedName>
    <definedName name="QBREPORTCOMPARECOL_AVGCOGS" localSheetId="0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1">FALSE</definedName>
    <definedName name="QBREPORTCOMPARECOL_BUDDIFF" localSheetId="2">FALSE</definedName>
    <definedName name="QBREPORTCOMPARECOL_BUDGET" localSheetId="0">FALSE</definedName>
    <definedName name="QBREPORTCOMPARECOL_BUDGET" localSheetId="1">TRUE</definedName>
    <definedName name="QBREPORTCOMPARECOL_BUDGET" localSheetId="2">TRUE</definedName>
    <definedName name="QBREPORTCOMPARECOL_BUDPCT" localSheetId="0">FALSE</definedName>
    <definedName name="QBREPORTCOMPARECOL_BUDPCT" localSheetId="1">TRUE</definedName>
    <definedName name="QBREPORTCOMPARECOL_BUDPCT" localSheetId="2">TRUE</definedName>
    <definedName name="QBREPORTCOMPARECOL_COGS" localSheetId="0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1">FALSE</definedName>
    <definedName name="QBREPORTCOMPARECOL_PREVPERIOD" localSheetId="2">FALSE</definedName>
    <definedName name="QBREPORTCOMPARECOL_PREVYEAR" localSheetId="0">TRUE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1">TRUE</definedName>
    <definedName name="QBREPORTCOMPARECOL_YTD" localSheetId="2">TRUE</definedName>
    <definedName name="QBREPORTCOMPARECOL_YTDBUDGET" localSheetId="0">FALSE</definedName>
    <definedName name="QBREPORTCOMPARECOL_YTDBUDGET" localSheetId="1">TRUE</definedName>
    <definedName name="QBREPORTCOMPARECOL_YTDBUDGET" localSheetId="2">TRUE</definedName>
    <definedName name="QBREPORTCOMPARECOL_YTDPCT" localSheetId="0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1">11</definedName>
    <definedName name="QBREPORTROWAXIS" localSheetId="2">11</definedName>
    <definedName name="QBREPORTSUBCOLAXIS" localSheetId="0">24</definedName>
    <definedName name="QBREPORTSUBCOLAXIS" localSheetId="1">24</definedName>
    <definedName name="QBREPORTSUBCOLAXIS" localSheetId="2">24</definedName>
    <definedName name="QBREPORTTYPE" localSheetId="0">5</definedName>
    <definedName name="QBREPORTTYPE" localSheetId="1">273</definedName>
    <definedName name="QBREPORTTYPE" localSheetId="2">273</definedName>
    <definedName name="QBROWHEADERS" localSheetId="0">7</definedName>
    <definedName name="QBROWHEADERS" localSheetId="1">8</definedName>
    <definedName name="QBROWHEADERS" localSheetId="2">7</definedName>
    <definedName name="QBSTARTDATE" localSheetId="0">20200601</definedName>
    <definedName name="QBSTARTDATE" localSheetId="1">20200601</definedName>
    <definedName name="QBSTARTDATE" localSheetId="2">20200601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9" i="2" l="1"/>
  <c r="H73" i="1" l="1"/>
  <c r="J171" i="2"/>
  <c r="I64" i="1"/>
  <c r="K267" i="2"/>
  <c r="L249" i="2"/>
  <c r="K188" i="2"/>
  <c r="J188" i="2"/>
  <c r="I188" i="2"/>
  <c r="L186" i="2"/>
  <c r="L141" i="2"/>
  <c r="L134" i="2"/>
  <c r="L103" i="2"/>
  <c r="K104" i="2"/>
  <c r="J104" i="2"/>
  <c r="I104" i="2"/>
  <c r="L100" i="2"/>
  <c r="L95" i="2"/>
  <c r="L76" i="2"/>
  <c r="L75" i="2"/>
  <c r="L79" i="2"/>
  <c r="K90" i="2"/>
  <c r="L89" i="2"/>
  <c r="L88" i="2"/>
  <c r="J90" i="2"/>
  <c r="I90" i="2"/>
  <c r="L71" i="2"/>
  <c r="L69" i="2"/>
  <c r="L67" i="2"/>
  <c r="L63" i="2" l="1"/>
  <c r="L52" i="2"/>
  <c r="J320" i="2"/>
  <c r="I320" i="2"/>
  <c r="I240" i="2"/>
  <c r="J240" i="2"/>
  <c r="J195" i="2"/>
  <c r="I195" i="2"/>
  <c r="J174" i="2"/>
  <c r="I42" i="2"/>
  <c r="I227" i="2"/>
  <c r="I233" i="2"/>
  <c r="I237" i="2"/>
  <c r="I123" i="2"/>
  <c r="J29" i="1"/>
  <c r="I31" i="1"/>
  <c r="H31" i="1"/>
  <c r="J135" i="2"/>
  <c r="I135" i="2"/>
  <c r="J209" i="2"/>
  <c r="I209" i="2"/>
  <c r="H15" i="1"/>
  <c r="I15" i="1"/>
  <c r="J80" i="1"/>
  <c r="K250" i="2"/>
  <c r="L244" i="2"/>
  <c r="K240" i="2"/>
  <c r="I250" i="2"/>
  <c r="J250" i="2"/>
  <c r="L250" i="2" s="1"/>
  <c r="I76" i="1"/>
  <c r="H76" i="1"/>
  <c r="J75" i="1"/>
  <c r="J72" i="1"/>
  <c r="J66" i="1"/>
  <c r="H64" i="1"/>
  <c r="J58" i="1"/>
  <c r="J57" i="1"/>
  <c r="J53" i="1"/>
  <c r="J51" i="1"/>
  <c r="J49" i="1"/>
  <c r="H46" i="1"/>
  <c r="J34" i="1"/>
  <c r="J33" i="1"/>
  <c r="J17" i="1"/>
  <c r="J10" i="1"/>
  <c r="J9" i="1"/>
  <c r="I292" i="2"/>
  <c r="J292" i="2"/>
  <c r="I285" i="2"/>
  <c r="J285" i="2"/>
  <c r="K285" i="2"/>
  <c r="L268" i="2"/>
  <c r="I267" i="2"/>
  <c r="J267" i="2"/>
  <c r="L266" i="2"/>
  <c r="L265" i="2"/>
  <c r="L262" i="2"/>
  <c r="I261" i="2"/>
  <c r="J261" i="2"/>
  <c r="L252" i="2"/>
  <c r="L239" i="2"/>
  <c r="K237" i="2"/>
  <c r="J237" i="2"/>
  <c r="L235" i="2"/>
  <c r="K233" i="2"/>
  <c r="J233" i="2"/>
  <c r="L229" i="2"/>
  <c r="J227" i="2"/>
  <c r="L216" i="2"/>
  <c r="L214" i="2"/>
  <c r="L212" i="2"/>
  <c r="K156" i="2"/>
  <c r="I156" i="2"/>
  <c r="J163" i="2"/>
  <c r="K198" i="2"/>
  <c r="L197" i="2"/>
  <c r="K195" i="2"/>
  <c r="L185" i="2"/>
  <c r="I171" i="2"/>
  <c r="I174" i="2" s="1"/>
  <c r="K171" i="2"/>
  <c r="K174" i="2" s="1"/>
  <c r="L170" i="2"/>
  <c r="L169" i="2"/>
  <c r="L167" i="2"/>
  <c r="L165" i="2"/>
  <c r="L161" i="2"/>
  <c r="L162" i="2"/>
  <c r="I163" i="2"/>
  <c r="K163" i="2"/>
  <c r="J156" i="2"/>
  <c r="K150" i="2"/>
  <c r="J150" i="2"/>
  <c r="I150" i="2"/>
  <c r="L133" i="2"/>
  <c r="K135" i="2"/>
  <c r="K123" i="2"/>
  <c r="L120" i="2"/>
  <c r="J123" i="2"/>
  <c r="J117" i="2"/>
  <c r="I117" i="2"/>
  <c r="L102" i="2"/>
  <c r="L87" i="2"/>
  <c r="L70" i="2"/>
  <c r="L54" i="2"/>
  <c r="K42" i="2"/>
  <c r="K48" i="2"/>
  <c r="K49" i="2" s="1"/>
  <c r="J48" i="2"/>
  <c r="J49" i="2" s="1"/>
  <c r="I48" i="2"/>
  <c r="I49" i="2" s="1"/>
  <c r="J42" i="2"/>
  <c r="L40" i="2"/>
  <c r="L39" i="2"/>
  <c r="L37" i="2"/>
  <c r="L36" i="2"/>
  <c r="K20" i="2"/>
  <c r="I13" i="2"/>
  <c r="I27" i="2"/>
  <c r="I20" i="2"/>
  <c r="H70" i="1"/>
  <c r="L293" i="2"/>
  <c r="L294" i="2"/>
  <c r="L289" i="2"/>
  <c r="L291" i="2"/>
  <c r="L284" i="2"/>
  <c r="L275" i="2"/>
  <c r="L220" i="2"/>
  <c r="L175" i="2"/>
  <c r="L194" i="2"/>
  <c r="L193" i="2"/>
  <c r="L192" i="2"/>
  <c r="L191" i="2"/>
  <c r="L183" i="2"/>
  <c r="L180" i="2"/>
  <c r="L173" i="2"/>
  <c r="L160" i="2"/>
  <c r="L159" i="2"/>
  <c r="L158" i="2"/>
  <c r="L155" i="2"/>
  <c r="L154" i="2"/>
  <c r="L153" i="2"/>
  <c r="L152" i="2"/>
  <c r="L149" i="2"/>
  <c r="L148" i="2"/>
  <c r="L138" i="2"/>
  <c r="L137" i="2"/>
  <c r="L109" i="2"/>
  <c r="L108" i="2"/>
  <c r="L106" i="2"/>
  <c r="L101" i="2"/>
  <c r="L99" i="2"/>
  <c r="L96" i="2"/>
  <c r="L84" i="2"/>
  <c r="L85" i="2"/>
  <c r="L86" i="2"/>
  <c r="L32" i="2"/>
  <c r="K27" i="2"/>
  <c r="L82" i="2"/>
  <c r="L83" i="2"/>
  <c r="J20" i="2"/>
  <c r="K292" i="2"/>
  <c r="K253" i="2"/>
  <c r="K13" i="2"/>
  <c r="L272" i="2"/>
  <c r="J76" i="1" l="1"/>
  <c r="L123" i="2"/>
  <c r="K139" i="2"/>
  <c r="K142" i="2" s="1"/>
  <c r="K143" i="2" s="1"/>
  <c r="L104" i="2"/>
  <c r="L233" i="2"/>
  <c r="L267" i="2"/>
  <c r="L90" i="2"/>
  <c r="J245" i="2"/>
  <c r="I295" i="2"/>
  <c r="I245" i="2"/>
  <c r="J31" i="1"/>
  <c r="L150" i="2"/>
  <c r="L135" i="2"/>
  <c r="K245" i="2"/>
  <c r="L156" i="2"/>
  <c r="L237" i="2"/>
  <c r="J139" i="2"/>
  <c r="I139" i="2"/>
  <c r="I142" i="2" s="1"/>
  <c r="I143" i="2" s="1"/>
  <c r="L163" i="2"/>
  <c r="I330" i="2"/>
  <c r="J330" i="2"/>
  <c r="K199" i="2"/>
  <c r="J295" i="2"/>
  <c r="K295" i="2"/>
  <c r="L285" i="2"/>
  <c r="H35" i="1"/>
  <c r="H36" i="1" s="1"/>
  <c r="H37" i="1" s="1"/>
  <c r="I35" i="1"/>
  <c r="I36" i="1" s="1"/>
  <c r="I37" i="1" s="1"/>
  <c r="L188" i="2"/>
  <c r="L58" i="2"/>
  <c r="L59" i="2"/>
  <c r="L60" i="2"/>
  <c r="L61" i="2"/>
  <c r="L64" i="2"/>
  <c r="L66" i="2"/>
  <c r="L68" i="2"/>
  <c r="L72" i="2"/>
  <c r="L73" i="2"/>
  <c r="L81" i="2"/>
  <c r="L78" i="2"/>
  <c r="L77" i="2"/>
  <c r="I351" i="2"/>
  <c r="I358" i="2" s="1"/>
  <c r="J351" i="2"/>
  <c r="J358" i="2" s="1"/>
  <c r="L42" i="2"/>
  <c r="K296" i="2" l="1"/>
  <c r="K297" i="2" s="1"/>
  <c r="J37" i="1"/>
  <c r="L288" i="2"/>
  <c r="L287" i="2"/>
  <c r="L286" i="2"/>
  <c r="L283" i="2"/>
  <c r="L282" i="2"/>
  <c r="L281" i="2"/>
  <c r="L280" i="2"/>
  <c r="L279" i="2"/>
  <c r="L278" i="2"/>
  <c r="L276" i="2"/>
  <c r="L274" i="2"/>
  <c r="L273" i="2"/>
  <c r="L271" i="2"/>
  <c r="L270" i="2"/>
  <c r="L269" i="2"/>
  <c r="L221" i="2"/>
  <c r="I370" i="2"/>
  <c r="I371" i="2" s="1"/>
  <c r="J370" i="2"/>
  <c r="J371" i="2" s="1"/>
  <c r="I342" i="2"/>
  <c r="J342" i="2"/>
  <c r="J313" i="2"/>
  <c r="I313" i="2"/>
  <c r="L292" i="2"/>
  <c r="J253" i="2"/>
  <c r="L253" i="2" s="1"/>
  <c r="I253" i="2"/>
  <c r="J198" i="2"/>
  <c r="J199" i="2" s="1"/>
  <c r="I198" i="2"/>
  <c r="I199" i="2" s="1"/>
  <c r="I343" i="2" l="1"/>
  <c r="I372" i="2" s="1"/>
  <c r="I296" i="2"/>
  <c r="I297" i="2" s="1"/>
  <c r="L295" i="2"/>
  <c r="L195" i="2"/>
  <c r="L198" i="2"/>
  <c r="J343" i="2"/>
  <c r="J372" i="2" s="1"/>
  <c r="L35" i="2"/>
  <c r="L34" i="2"/>
  <c r="L26" i="2"/>
  <c r="L25" i="2"/>
  <c r="L24" i="2"/>
  <c r="L23" i="2"/>
  <c r="J27" i="2"/>
  <c r="L27" i="2" s="1"/>
  <c r="L20" i="2"/>
  <c r="L19" i="2"/>
  <c r="L18" i="2"/>
  <c r="L17" i="2"/>
  <c r="L16" i="2"/>
  <c r="L11" i="2"/>
  <c r="L10" i="2"/>
  <c r="L9" i="2"/>
  <c r="L8" i="2"/>
  <c r="J13" i="2"/>
  <c r="J142" i="2" l="1"/>
  <c r="L142" i="2" s="1"/>
  <c r="L143" i="2" s="1"/>
  <c r="I373" i="2"/>
  <c r="L245" i="2"/>
  <c r="J296" i="2"/>
  <c r="L296" i="2" s="1"/>
  <c r="L139" i="2"/>
  <c r="L171" i="2"/>
  <c r="L174" i="2"/>
  <c r="L13" i="2"/>
  <c r="J143" i="2" l="1"/>
  <c r="J297" i="2" s="1"/>
  <c r="J373" i="2" s="1"/>
  <c r="L199" i="2"/>
  <c r="I73" i="1"/>
  <c r="H81" i="1"/>
  <c r="I70" i="1"/>
  <c r="I81" i="1" l="1"/>
  <c r="J81" i="1" s="1"/>
  <c r="L297" i="2"/>
  <c r="H82" i="1"/>
  <c r="J70" i="1"/>
  <c r="J73" i="1"/>
  <c r="J35" i="1"/>
  <c r="I82" i="1" l="1"/>
  <c r="I83" i="1" s="1"/>
  <c r="I84" i="1" s="1"/>
  <c r="J82" i="1"/>
  <c r="H83" i="1" l="1"/>
  <c r="H84" i="1" s="1"/>
  <c r="J36" i="1"/>
  <c r="J84" i="1" l="1"/>
  <c r="J83" i="1"/>
</calcChain>
</file>

<file path=xl/sharedStrings.xml><?xml version="1.0" encoding="utf-8"?>
<sst xmlns="http://schemas.openxmlformats.org/spreadsheetml/2006/main" count="645" uniqueCount="632">
  <si>
    <t>American Society for Indexing</t>
  </si>
  <si>
    <t>Comparative Balance Sheet</t>
  </si>
  <si>
    <t>As of September 30, 2025</t>
  </si>
  <si>
    <t>Total</t>
  </si>
  <si>
    <t>As of Sep 30, 2025</t>
  </si>
  <si>
    <t>As of Sep 30, 2024 (PY)</t>
  </si>
  <si>
    <t>ASSETS</t>
  </si>
  <si>
    <t>Current Assets</t>
  </si>
  <si>
    <t>Bank Accounts</t>
  </si>
  <si>
    <t>1010 Wells Fargo 7687</t>
  </si>
  <si>
    <t>1040 Wells Fargo 2473</t>
  </si>
  <si>
    <t>Total Bank Accounts</t>
  </si>
  <si>
    <t>Accounts Receivable</t>
  </si>
  <si>
    <t>1110 Accounts Receivable</t>
  </si>
  <si>
    <t>Total Accounts Receivable</t>
  </si>
  <si>
    <t>Other Current Assets</t>
  </si>
  <si>
    <t>12000 Undeposited Funds</t>
  </si>
  <si>
    <t>1310 Prepaid Expenses</t>
  </si>
  <si>
    <t>1311 Other Prepaid Expenses</t>
  </si>
  <si>
    <t>1312 Insurance Prepaid Expenses</t>
  </si>
  <si>
    <t>1313 Website Prepaid Expenses</t>
  </si>
  <si>
    <t>1314 Prepaid Expenses Next Yr</t>
  </si>
  <si>
    <t>1315 Prepaid Expenses-2 YR</t>
  </si>
  <si>
    <t>1316 Prepaid Expenses-3 Yr</t>
  </si>
  <si>
    <t>1318 Prepaid - annual meeting</t>
  </si>
  <si>
    <t>Total 1310 Prepaid Expenses</t>
  </si>
  <si>
    <t>1320 A/R - Tax Withholding</t>
  </si>
  <si>
    <t>1321 Due from Chapter and / or Sig</t>
  </si>
  <si>
    <t>Total Other Current Assets</t>
  </si>
  <si>
    <t>Total Current Assets</t>
  </si>
  <si>
    <t>Fixed Assets</t>
  </si>
  <si>
    <t>1500 Equipment</t>
  </si>
  <si>
    <t>1501 Accumulated Depreciation</t>
  </si>
  <si>
    <t>Total Fixed Assets</t>
  </si>
  <si>
    <t>TOTAL ASSETS</t>
  </si>
  <si>
    <t>LIABILITIES AND EQUITY</t>
  </si>
  <si>
    <t>Liabilities</t>
  </si>
  <si>
    <t>Current Liabilities</t>
  </si>
  <si>
    <t>Accounts Payable</t>
  </si>
  <si>
    <t>Total Accounts Payable</t>
  </si>
  <si>
    <t>Other Current Liabilities</t>
  </si>
  <si>
    <t>2500 Def Revenue Dues</t>
  </si>
  <si>
    <t>2510 Deferred Revenue Dues</t>
  </si>
  <si>
    <t>2511 Deferred Dues-Regular</t>
  </si>
  <si>
    <t>2512 Deferred Dues-Regular New</t>
  </si>
  <si>
    <t>2513 Deferred Dues-Retired</t>
  </si>
  <si>
    <t>2514 Deferred Dues-Organizational</t>
  </si>
  <si>
    <t>2515 Deferred Dues-Organization New</t>
  </si>
  <si>
    <t>2517 Deferred Dues - Indexer Locator</t>
  </si>
  <si>
    <t>2518 Additional Chapter</t>
  </si>
  <si>
    <t>2527 Def Dues-Magazine-Keywords Subs</t>
  </si>
  <si>
    <t>Total 2510 Deferred Revenue Dues</t>
  </si>
  <si>
    <t>2520 2nd YR Deferred Membership Due</t>
  </si>
  <si>
    <t>2521 DeferDues-Regular 2nd YR</t>
  </si>
  <si>
    <t>2522 DeferDues-Regular New-2nd YR</t>
  </si>
  <si>
    <t>2523 DeferDues-Retired 2nd YR</t>
  </si>
  <si>
    <t>2528 DeferDues - Locator 2nd Yr</t>
  </si>
  <si>
    <t>Total 2520 2nd YR Deferred Membership Due</t>
  </si>
  <si>
    <t>2530 3rd YR Deferred Membership Due</t>
  </si>
  <si>
    <t>2531 DeferDues-Regular 3rd YR</t>
  </si>
  <si>
    <t>2533 DeferDues-Retired 3rd YR</t>
  </si>
  <si>
    <t>Total 2530 3rd YR Deferred Membership Due</t>
  </si>
  <si>
    <t>2540 4th YR Deferred Membership Due</t>
  </si>
  <si>
    <t>Total 2500 Def Revenue Dues</t>
  </si>
  <si>
    <t>2600 Deferred Revenue-Annual Meeting</t>
  </si>
  <si>
    <t>2610 Next Yr Def Revenue-Annual MTG</t>
  </si>
  <si>
    <t>2602 Def-PreMtg Workshop 2</t>
  </si>
  <si>
    <t>2603 Def-PreMtg Workshop 3</t>
  </si>
  <si>
    <t>2605 Def-PreMtg Workshop 5</t>
  </si>
  <si>
    <t>2640 DEF-Ann Mtg</t>
  </si>
  <si>
    <t>2641 DEF-Annual MTG Member Registrat</t>
  </si>
  <si>
    <t>2643 DEF-Annual Mtg Misc</t>
  </si>
  <si>
    <t>2649 DEF-Annual MTG Special Events</t>
  </si>
  <si>
    <t>Total 2610 Next Yr Def Revenue-Annual MTG</t>
  </si>
  <si>
    <t>Total 2600 Deferred Revenue-Annual Meeting</t>
  </si>
  <si>
    <t>2696 Deferred Revenue -Advertising</t>
  </si>
  <si>
    <t>2700 Def Dues Chapters</t>
  </si>
  <si>
    <t>2710 Next YR Deferred Dues-Chapters</t>
  </si>
  <si>
    <t>2711 Def Dues-Chicago Great Lakes</t>
  </si>
  <si>
    <t>2712 Def Dues-Golden Gate Chapter</t>
  </si>
  <si>
    <t>2713 Def Dues-Heartland Chapter</t>
  </si>
  <si>
    <t>2714 Def Dues-Mid/South Atlantic Cha</t>
  </si>
  <si>
    <t>2715 Def Dues-New England Chapter</t>
  </si>
  <si>
    <t>2716 Def Dues-New Mexico Chapter</t>
  </si>
  <si>
    <t>2717 Def Dues-New York City Chapter</t>
  </si>
  <si>
    <t>2718 Def Dues-No Chapter Preference</t>
  </si>
  <si>
    <t>2719 Def Dues-Pacific Northwest Chap</t>
  </si>
  <si>
    <t>2720 Def Dues-Rocky Mountain Chapter</t>
  </si>
  <si>
    <t>2721 Def Dues-South Central Chapter</t>
  </si>
  <si>
    <t>2722 Def Dues-SouthEast Chapter</t>
  </si>
  <si>
    <t>2723 Def Dues-Southern California Ch</t>
  </si>
  <si>
    <t>2724 Def Dues-Upper Midwest Chapter</t>
  </si>
  <si>
    <t>2725 Def Dues-West New York Chapter</t>
  </si>
  <si>
    <t>Total 2710 Next YR Deferred Dues-Chapters</t>
  </si>
  <si>
    <t>2730 2 YR Deferred Mem. Dues-Chapter</t>
  </si>
  <si>
    <t>2731 DefDues-Chicago Gr Lakes 2nd YR</t>
  </si>
  <si>
    <t>2732 DefDues-GoldenGt Chapter 2nd Yr</t>
  </si>
  <si>
    <t>2733 DefDues-Heartlnd Chapter 2nd YR</t>
  </si>
  <si>
    <t>2734 Def Dues-Mid/South Atl 2nd Yr</t>
  </si>
  <si>
    <t>2735 Def Dues-New England 2nd Yr</t>
  </si>
  <si>
    <t>2736 Def Dues-New Mexico 2nd YR</t>
  </si>
  <si>
    <t>2737 Def Dues-NYC Chapter 2nd YR</t>
  </si>
  <si>
    <t>2738 DeferDues-No Chapter 2nd YR</t>
  </si>
  <si>
    <t>2739 DefDues-Pacific NorWest 2nd YR</t>
  </si>
  <si>
    <t>2740 DefDues-RockyMTN Chapter 2nd YR</t>
  </si>
  <si>
    <t>2741 DefDues-SCentral Chapter 2nd YR</t>
  </si>
  <si>
    <t>2742 DefDues-SEast Chapter 2nd YR</t>
  </si>
  <si>
    <t>2743 Def Dues-S.California Ch 2nd YR</t>
  </si>
  <si>
    <t>2744 Def Dues-UpperMidwest 2nd YR</t>
  </si>
  <si>
    <t>2745 Def Dues-West NY Chapter 2nd YR</t>
  </si>
  <si>
    <t>Total 2730 2 YR Deferred Mem. Dues-Chapter</t>
  </si>
  <si>
    <t>2750 3 YR Deferred Dues-Chapters</t>
  </si>
  <si>
    <t>2751 DefDues-Chicago Gr Lakes 3rd YR</t>
  </si>
  <si>
    <t>2752 DefDues-GoldenGt Chapter 3rd Yr</t>
  </si>
  <si>
    <t>2753 DefDues-Heartlnd Chapter 3rd YR</t>
  </si>
  <si>
    <t>2754 Def Dues-Mid/South Atl 3rd Yr</t>
  </si>
  <si>
    <t>2755 Def Dues-New England 3rd Yr</t>
  </si>
  <si>
    <t>2757 Def Dues-NYC Chapter 3rd YR</t>
  </si>
  <si>
    <t>2758 DeferDues-No Chapter 3rd YR</t>
  </si>
  <si>
    <t>2759 DefDues-Pacific NorWest 3rd YR</t>
  </si>
  <si>
    <t>2763 Def Dues-S.California Ch 3rd YR</t>
  </si>
  <si>
    <t>2764 Def Dues-UpperMidwest 3rd YR</t>
  </si>
  <si>
    <t>2765 Def Dues-West NY Chapter 3rd YR</t>
  </si>
  <si>
    <t>Total 2750 3 YR Deferred Dues-Chapters</t>
  </si>
  <si>
    <t>Total 2700 Def Dues Chapters</t>
  </si>
  <si>
    <t>2800 Deferred Revenue-SIGs</t>
  </si>
  <si>
    <t>2810 Def Dues SIGs</t>
  </si>
  <si>
    <t>2811 Def Revenue-Business SIG-1 YR</t>
  </si>
  <si>
    <t>2812 Def Revenue-Culinary SIG-1 YR</t>
  </si>
  <si>
    <t>2813 Def Rev-Gardening/Env SIG-1 YR</t>
  </si>
  <si>
    <t>2814 Def Rev-History/Arch SIG-1 YR</t>
  </si>
  <si>
    <t>2815 Def Rev-Legal Indexing SIG</t>
  </si>
  <si>
    <t>2816 Def Rev-Period/Database SIG-1 Y</t>
  </si>
  <si>
    <t>2818 Def Rev-Sci/Medicine SIG-1 YR</t>
  </si>
  <si>
    <t>2819 Def Rev-Sports Fitness SIG-1 YR</t>
  </si>
  <si>
    <t>2820 Def Rev-Taxonomies SIG- 1 YR</t>
  </si>
  <si>
    <t>2821 Deferred Rev-Digital Indexing</t>
  </si>
  <si>
    <t>2822 Def SIG Revenue-ASI</t>
  </si>
  <si>
    <t>Total 2810 Def Dues SIGs</t>
  </si>
  <si>
    <t>2830 2nd YR Def Dues SIGs</t>
  </si>
  <si>
    <t>2831 Def Revenue-Business SIG-2 YR</t>
  </si>
  <si>
    <t>2832 Def Revenue-Culinary SIG-2 YR</t>
  </si>
  <si>
    <t>2833 Def Rev-Gardening/Env SIG-2 YR</t>
  </si>
  <si>
    <t>2834 Def Rev-History/Arch SIG-2 YR</t>
  </si>
  <si>
    <t>2836 Def Rev-Period/Database SIG-2 Y</t>
  </si>
  <si>
    <t>2838 Def Rev-Sci/Medicine SIG-2 YR</t>
  </si>
  <si>
    <t>2839 Def Rev-Sports Fitness SIG-2 YR</t>
  </si>
  <si>
    <t>2840 Def Rev-Taxonomies SIG- 2 YR</t>
  </si>
  <si>
    <t>Total 2830 2nd YR Def Dues SIGs</t>
  </si>
  <si>
    <t>2850 3rd YR Def Dues SIGs</t>
  </si>
  <si>
    <t>2854 Def Rev-History/Arch SIG-3 YR</t>
  </si>
  <si>
    <t>2858 Def Rev-Sci/Medicine SIG-3 YR</t>
  </si>
  <si>
    <t>2859 Def Rev-Sports Fitness SIG-3 YR</t>
  </si>
  <si>
    <t>2860 Def Rev-Taxonomies SIG- 3 YR</t>
  </si>
  <si>
    <t>Total 2850 3rd YR Def Dues SIGs</t>
  </si>
  <si>
    <t>Total 2800 Deferred Revenue-SIGs</t>
  </si>
  <si>
    <t>2900 Pending Refunds</t>
  </si>
  <si>
    <t>Accrued Expense</t>
  </si>
  <si>
    <t>Income Tax Liability</t>
  </si>
  <si>
    <t>Total Other Current Liabilities</t>
  </si>
  <si>
    <t>Total Current Liabilities</t>
  </si>
  <si>
    <t>Total Liabilities</t>
  </si>
  <si>
    <t>Equity</t>
  </si>
  <si>
    <t>30000 Unrestricted Net Assets</t>
  </si>
  <si>
    <t>3200 Restricted Fund Balance</t>
  </si>
  <si>
    <t>3201 Special Interest Groups</t>
  </si>
  <si>
    <t>3202 Business Indexing</t>
  </si>
  <si>
    <t>3203 Culinary Indexing</t>
  </si>
  <si>
    <t>3204 Garden/Environmental Studies</t>
  </si>
  <si>
    <t>3205 History/Archeology</t>
  </si>
  <si>
    <t>3206 Legal Indexing</t>
  </si>
  <si>
    <t>3207 Science/Medicine SIG</t>
  </si>
  <si>
    <t>3208 Sports Fitness</t>
  </si>
  <si>
    <t>3209 Taxonomies &amp; Controlled Vocabul</t>
  </si>
  <si>
    <t>3210 Digital Indexing</t>
  </si>
  <si>
    <t>3211 Periodical &amp; Database</t>
  </si>
  <si>
    <t>Total 3201 Special Interest Groups</t>
  </si>
  <si>
    <t>3220 Chapters</t>
  </si>
  <si>
    <t>3221 New England</t>
  </si>
  <si>
    <t>3222 Golden Gate</t>
  </si>
  <si>
    <t>3223 South Central</t>
  </si>
  <si>
    <t>3224 Mid/South Atlantic</t>
  </si>
  <si>
    <t>3225 Upper Midwest</t>
  </si>
  <si>
    <t>3226 South East</t>
  </si>
  <si>
    <t>3227 Southern California Chapter</t>
  </si>
  <si>
    <t>3228 New York City</t>
  </si>
  <si>
    <t>3229 Western New York</t>
  </si>
  <si>
    <t>3230 Chicago Great Lakes</t>
  </si>
  <si>
    <t>3231 Heartland</t>
  </si>
  <si>
    <t>3233 Pacific North West</t>
  </si>
  <si>
    <t>3233a Special Event Income</t>
  </si>
  <si>
    <t>Total 3233 Pacific North West</t>
  </si>
  <si>
    <t>3234 Rocky Mountain</t>
  </si>
  <si>
    <t>Total 3220 Chapters</t>
  </si>
  <si>
    <t>Net Income</t>
  </si>
  <si>
    <t>Total Equity</t>
  </si>
  <si>
    <t>TOTAL LIABILITIES AND EQUITY</t>
  </si>
  <si>
    <t>Thursday, Oct 16, 2025 09:48:21 AM GMT-7 - Accrual Basis</t>
  </si>
  <si>
    <t>Income Statement Budget vs Actual</t>
  </si>
  <si>
    <t>September 2025</t>
  </si>
  <si>
    <t>Sept 2025</t>
  </si>
  <si>
    <t>Jan-Sept 2025</t>
  </si>
  <si>
    <t>Annual Budget</t>
  </si>
  <si>
    <t>% of Budget</t>
  </si>
  <si>
    <t>Income</t>
  </si>
  <si>
    <t>3030 Membership Dues</t>
  </si>
  <si>
    <t>3031 Regular</t>
  </si>
  <si>
    <t>3032 Regular New</t>
  </si>
  <si>
    <t>3035 Retired</t>
  </si>
  <si>
    <t>3036 Organizational</t>
  </si>
  <si>
    <t>3037 Organizational New</t>
  </si>
  <si>
    <t>Total 3030 Membership Dues</t>
  </si>
  <si>
    <t>3070 ASI Training Program</t>
  </si>
  <si>
    <t>3071 Module A</t>
  </si>
  <si>
    <t>3072 Module B</t>
  </si>
  <si>
    <t>3073 Module C</t>
  </si>
  <si>
    <t>3084 Module D</t>
  </si>
  <si>
    <t>Total 3070 ASI Training Program</t>
  </si>
  <si>
    <t>3075 ASI Exam Retake Revenue</t>
  </si>
  <si>
    <t>3076 · Module A Retake</t>
  </si>
  <si>
    <t>3077 Module B Retake</t>
  </si>
  <si>
    <t>3078 Module C Retake</t>
  </si>
  <si>
    <t>3079 Module D Retake</t>
  </si>
  <si>
    <t>Total 3075 ASI Exam Retake Revenue</t>
  </si>
  <si>
    <t>3080 ASI Course Cancellation Fee</t>
  </si>
  <si>
    <t>3100 Other Income</t>
  </si>
  <si>
    <t>3007 SIG Revenue-ASI</t>
  </si>
  <si>
    <t>3091 ASI Award Contribution</t>
  </si>
  <si>
    <t>3093 Additional Chapter Income</t>
  </si>
  <si>
    <t>3150 Indexer Locator Listings</t>
  </si>
  <si>
    <t>3165 Interest Income</t>
  </si>
  <si>
    <t>3166 LIG Marketing Remittance</t>
  </si>
  <si>
    <t>3167 Wells Fargo Cashback Rewards</t>
  </si>
  <si>
    <t>3171 Newsletter (Keywords)</t>
  </si>
  <si>
    <t>3172 Keyword Subscription</t>
  </si>
  <si>
    <t>3173 Journal Advertising (Key Words)</t>
  </si>
  <si>
    <t>3199 Miscellaneous Income</t>
  </si>
  <si>
    <t>Total 3100 Other Income</t>
  </si>
  <si>
    <t>3351 Products Income</t>
  </si>
  <si>
    <t>3361 Publications/Misc.Products</t>
  </si>
  <si>
    <t>3362 Misc Bookstore</t>
  </si>
  <si>
    <t>3369 Misc Sales</t>
  </si>
  <si>
    <t>Total 3361 Publications/Misc.Products</t>
  </si>
  <si>
    <t>Total 3351 Products Income</t>
  </si>
  <si>
    <t>3370 Webinars</t>
  </si>
  <si>
    <t>3252 Webinar 2 Speed in Indexing</t>
  </si>
  <si>
    <t>3254 Webinar 4 Legacy</t>
  </si>
  <si>
    <t>3256 Webinar 5 Aboutness</t>
  </si>
  <si>
    <t>3257 Webinar 6 Tagging</t>
  </si>
  <si>
    <t>3258 Webinar 7 Name Authority</t>
  </si>
  <si>
    <t>3259 Webinar 8 Autoclassification</t>
  </si>
  <si>
    <t>3260 Webinar 9 Locator</t>
  </si>
  <si>
    <t>3261 Webinar 10 Subheading</t>
  </si>
  <si>
    <t>3263 Webinar 11 Metatopic</t>
  </si>
  <si>
    <t>3264 Webinar 12 PDF</t>
  </si>
  <si>
    <t>3265 Webinar 13 Ethics</t>
  </si>
  <si>
    <t>3266 Webinar 14 Macrex</t>
  </si>
  <si>
    <t>3267 Webinar 15 Glory of Name</t>
  </si>
  <si>
    <t>3268 Webinar 16 Cindex</t>
  </si>
  <si>
    <t>3269 Webinar 17 Embed</t>
  </si>
  <si>
    <t>3270 Webinar 18 WordPress</t>
  </si>
  <si>
    <t>3271 Webinar 19 SKY</t>
  </si>
  <si>
    <t>3272 Webinar 20 Blog</t>
  </si>
  <si>
    <t>3273b Webinar 22 Taxonomy</t>
  </si>
  <si>
    <t>3273c Webinar 23 Indexing Lives</t>
  </si>
  <si>
    <t>3273d Webinar 24 Index Manager</t>
  </si>
  <si>
    <t>3273e Webinar 25 Textbook</t>
  </si>
  <si>
    <t>3273f Webinar 26 Working with Client</t>
  </si>
  <si>
    <t>3273g Webinar 27 CUP/XML</t>
  </si>
  <si>
    <t>3273h Webinar 28 Elegant Niche</t>
  </si>
  <si>
    <t>3273i Webinar 29 Business Strategies</t>
  </si>
  <si>
    <t>3273j Webinar 30 Arabic Names</t>
  </si>
  <si>
    <t>3273k Webinar 31 Future Issues</t>
  </si>
  <si>
    <t>3273l Webinar 32 Sources - Evaluating for Reliability</t>
  </si>
  <si>
    <t>3273m Webinar 33 Using Tablets for Marking Up</t>
  </si>
  <si>
    <t>3274 Webinar 34 Establishing Yourself as an Expert</t>
  </si>
  <si>
    <t>3274b Webinar 35 Introduction to Abstracting</t>
  </si>
  <si>
    <t>3274c Webinar 36 Diacritics in SKY</t>
  </si>
  <si>
    <t>3274d Webinar 37 CINDEX Streamlining and Refining</t>
  </si>
  <si>
    <t>3274e Webinar 38 Geographic Place-names</t>
  </si>
  <si>
    <t>3274f Webinar 39 Biographical Metatopics</t>
  </si>
  <si>
    <t>3274g Webinar 40 Mentorship</t>
  </si>
  <si>
    <t>3274i Webinar 41 Legal Indexing</t>
  </si>
  <si>
    <t>Total 3370 Webinars</t>
  </si>
  <si>
    <t>3380 Online Learning</t>
  </si>
  <si>
    <t>3262 InDesign</t>
  </si>
  <si>
    <t>3262b Taxonomy</t>
  </si>
  <si>
    <t>3262d Getting Started</t>
  </si>
  <si>
    <t>3262e Structured Indexes</t>
  </si>
  <si>
    <t>3262g Medical Indexing</t>
  </si>
  <si>
    <t>3262h Legal Indexing</t>
  </si>
  <si>
    <t>3262i Culinary Indexing</t>
  </si>
  <si>
    <t>3262j The Queen of Sciences - Indexing Theology</t>
  </si>
  <si>
    <t>3262k Indexing Art Books</t>
  </si>
  <si>
    <t>3262l Make Your Own Macros</t>
  </si>
  <si>
    <t>3262m NEW ONLINE LEARNING 1</t>
  </si>
  <si>
    <t xml:space="preserve">Total 3380 Online Learning </t>
  </si>
  <si>
    <t>3399 Publications Royalties</t>
  </si>
  <si>
    <t>3400 Annual Meeting</t>
  </si>
  <si>
    <t>3441 Member Registration</t>
  </si>
  <si>
    <t>3442 Non-Member Registrations</t>
  </si>
  <si>
    <t>3444 One Day Registration</t>
  </si>
  <si>
    <t>3443 Misc Conference Fee</t>
  </si>
  <si>
    <t>3447a Housing for Conference Guest</t>
  </si>
  <si>
    <t>3447b Housing for Conference 1 Night</t>
  </si>
  <si>
    <t>3450 Cancellation Fees</t>
  </si>
  <si>
    <t>3455 Local Tour</t>
  </si>
  <si>
    <t>3455a Tour #1</t>
  </si>
  <si>
    <t>Total 3455 Local Tour</t>
  </si>
  <si>
    <t>3457 Conference Product Sales</t>
  </si>
  <si>
    <t>3462 Donation</t>
  </si>
  <si>
    <t>3465 Sponsorship</t>
  </si>
  <si>
    <t>3465a In kind income - Sponsorship</t>
  </si>
  <si>
    <t>3465b Sponsorship Winter Conference</t>
  </si>
  <si>
    <t>Total 3465 Sponsorship</t>
  </si>
  <si>
    <t>3470 Workshops</t>
  </si>
  <si>
    <t xml:space="preserve">   3471 Embedded Indexing Workshop (Member)</t>
  </si>
  <si>
    <t xml:space="preserve">   3472 Embedded Indexing Workshop (Non- Member)</t>
  </si>
  <si>
    <t xml:space="preserve">   3473 Marketing Workshop (Member)</t>
  </si>
  <si>
    <t xml:space="preserve">   3474 Marketing Workshop (Non-Member)</t>
  </si>
  <si>
    <t xml:space="preserve">   3475 CINDEX Workshop (Member)</t>
  </si>
  <si>
    <t xml:space="preserve">   3476 CINDEX Workshop (Non-Member)</t>
  </si>
  <si>
    <t xml:space="preserve">   3477 Regular Expressions Workshop (Member)</t>
  </si>
  <si>
    <t xml:space="preserve">   3478 Regular Expressions Workshop (Non-Member)</t>
  </si>
  <si>
    <t xml:space="preserve">   3479 New Indexers (Member)</t>
  </si>
  <si>
    <t xml:space="preserve">   3480 New Indexers (Non-Member)</t>
  </si>
  <si>
    <t>Total 3470 Workshops</t>
  </si>
  <si>
    <t>3491 Dinner Recptn/Lunch Ext Tickets</t>
  </si>
  <si>
    <t>3492 Annual Meeting Winter - Member</t>
  </si>
  <si>
    <t>3493 Annual Meeting Winter - Non-Member</t>
  </si>
  <si>
    <t>Total 3400 Annual Meeting</t>
  </si>
  <si>
    <t>3501 Indexing Award Submission Fees</t>
  </si>
  <si>
    <t>Total Income</t>
  </si>
  <si>
    <t>Gross Profit</t>
  </si>
  <si>
    <t>Expenses</t>
  </si>
  <si>
    <t>5000 Direct Expenses</t>
  </si>
  <si>
    <t>5015 Membership Development</t>
  </si>
  <si>
    <t>5016 Printing &amp; Postage for renewal</t>
  </si>
  <si>
    <t>5017 Promotional Material</t>
  </si>
  <si>
    <t>Total 5015 Membership Development</t>
  </si>
  <si>
    <t>5037 Marketing/Publicity</t>
  </si>
  <si>
    <t>5045 Indexer Locator</t>
  </si>
  <si>
    <t>5047 SocialMedia</t>
  </si>
  <si>
    <t>5047b Social Media stock art</t>
  </si>
  <si>
    <t>5037 Marketing/Publicity - Other</t>
  </si>
  <si>
    <t>Total 5037 Marketing/Publicity</t>
  </si>
  <si>
    <t>5050 ASI Course</t>
  </si>
  <si>
    <t>5051 Royalty</t>
  </si>
  <si>
    <t>5052 Course Manager</t>
  </si>
  <si>
    <t>5053 Marker-Exam Grading</t>
  </si>
  <si>
    <t>5055 Other Expenses (Classmarker)</t>
  </si>
  <si>
    <t>5058 Training Course Contract Renewa</t>
  </si>
  <si>
    <t>Total 5050 ASI Course</t>
  </si>
  <si>
    <t>5060 Publication Expenses</t>
  </si>
  <si>
    <t>5061 Publication - Books</t>
  </si>
  <si>
    <t>5070 Key Words</t>
  </si>
  <si>
    <t>5071 Editor</t>
  </si>
  <si>
    <t>5072 Graphics</t>
  </si>
  <si>
    <t>5073 Stock Art/Content</t>
  </si>
  <si>
    <t>5074 Layout &amp; Design</t>
  </si>
  <si>
    <t>Total 5072 Graphics</t>
  </si>
  <si>
    <t>5077 Advertising Commission</t>
  </si>
  <si>
    <t>Total 5070 Key Words</t>
  </si>
  <si>
    <t>5080 See Also Editor</t>
  </si>
  <si>
    <t>5098 Online Learning Royalty Fees</t>
  </si>
  <si>
    <t>5099 InDesign Royalty Fees</t>
  </si>
  <si>
    <t>5099b Taxonomy Royalty fees</t>
  </si>
  <si>
    <t>5099d Getting Started Royalty fees</t>
  </si>
  <si>
    <t>5099e Structured Indexes</t>
  </si>
  <si>
    <t>5099g Medical Indexing</t>
  </si>
  <si>
    <t>5099h Online Learning Legal</t>
  </si>
  <si>
    <t>5099i Culinary Indexing</t>
  </si>
  <si>
    <t>5099j The Queen of Sciences - Indexing Theology</t>
  </si>
  <si>
    <t>5099k indexing Art Books</t>
  </si>
  <si>
    <t>5099l iMake Your Own Macros</t>
  </si>
  <si>
    <t>5099m NEW ONLINE LEARNING COURSE</t>
  </si>
  <si>
    <t>Total 5098 Online Learning Royalty Fees</t>
  </si>
  <si>
    <t>5100 Research Awards</t>
  </si>
  <si>
    <t>5110 Hines Award</t>
  </si>
  <si>
    <t>5112 EIS (Wilson) Committee Expenses</t>
  </si>
  <si>
    <t>5113 Excellence in Indexing Award</t>
  </si>
  <si>
    <t>5100 Research Awards - Other</t>
  </si>
  <si>
    <t>Total 5100 Research Awards</t>
  </si>
  <si>
    <t>5200 Committees</t>
  </si>
  <si>
    <t>5220 Archive Committee</t>
  </si>
  <si>
    <t>Total 5200 Committees</t>
  </si>
  <si>
    <t>Total 5000 Direct Expenses</t>
  </si>
  <si>
    <t>5500 Annual Conference</t>
  </si>
  <si>
    <t>5505 Food/Beverage</t>
  </si>
  <si>
    <t>5506b Lunches</t>
  </si>
  <si>
    <t>5507 Breaks</t>
  </si>
  <si>
    <t>5508 Opening Reception</t>
  </si>
  <si>
    <t>5509 Reception Dinners</t>
  </si>
  <si>
    <t>5510 Closing Reception</t>
  </si>
  <si>
    <t>Total 5505 Food/Beverage</t>
  </si>
  <si>
    <t>5511 Audio Visual</t>
  </si>
  <si>
    <t>5512 Staff Expenses</t>
  </si>
  <si>
    <t>5513 Site Visits</t>
  </si>
  <si>
    <t>5515 Supplies/Badges</t>
  </si>
  <si>
    <t>5516 Credit Card Fees</t>
  </si>
  <si>
    <t>5517 Copies</t>
  </si>
  <si>
    <t>5518 Postage &amp; Shipping</t>
  </si>
  <si>
    <t>5525 Hotel Tips/Sales tax</t>
  </si>
  <si>
    <t>5526 Workshop Handouts</t>
  </si>
  <si>
    <t>5528 Non-F&amp;B Event Costs</t>
  </si>
  <si>
    <t>5529 Postcard &amp; Ad Design</t>
  </si>
  <si>
    <t>5530 PR</t>
  </si>
  <si>
    <t>5531 Promotional Items</t>
  </si>
  <si>
    <t>5532 Intermediate Class Expenses</t>
  </si>
  <si>
    <t>5532a Intermediate Class Break</t>
  </si>
  <si>
    <t>5532b Intermediate Class Speaker</t>
  </si>
  <si>
    <t>5532d Intermediate Supplies (Copies)</t>
  </si>
  <si>
    <t>Total 5532 Intermediate Class Expenses</t>
  </si>
  <si>
    <t>5534 Newbies Class Expenses</t>
  </si>
  <si>
    <t>5534a Newbies Class Speaker</t>
  </si>
  <si>
    <t>5534b Newbies Break</t>
  </si>
  <si>
    <t>5534c Newbies Lunch</t>
  </si>
  <si>
    <t>5534d Newbies Supplies (Copies)</t>
  </si>
  <si>
    <t>Total 5534 Newbies Class Expenses</t>
  </si>
  <si>
    <t>5535 Workshops, Short Courses</t>
  </si>
  <si>
    <t>5539 Speaker Honorarium</t>
  </si>
  <si>
    <t>5539a In kind expense - Honorarium</t>
  </si>
  <si>
    <t>Total 5535 Workshops, Short Courses</t>
  </si>
  <si>
    <t>5536 Keynote Speaker Fee &amp; Expenses</t>
  </si>
  <si>
    <t>5570 Keynote - Honoraria</t>
  </si>
  <si>
    <t>Total 5536 Keynote Speaker Fee &amp; Expenses</t>
  </si>
  <si>
    <t>5545 Preliminary Program Design</t>
  </si>
  <si>
    <t>5551 Conference Equip Depreciation</t>
  </si>
  <si>
    <t>5595 Local Tour #1</t>
  </si>
  <si>
    <t>5598 Honorarium for Annual Meeting - Winter</t>
  </si>
  <si>
    <t>Total 5500 Annual Conference</t>
  </si>
  <si>
    <t>6200 Products</t>
  </si>
  <si>
    <t>6210 Books</t>
  </si>
  <si>
    <t>6250 Webinars</t>
  </si>
  <si>
    <t>6251 Webinar Honorarium</t>
  </si>
  <si>
    <t>Total 6200 Products</t>
  </si>
  <si>
    <t>6280 Association Memberships</t>
  </si>
  <si>
    <t>6281 NISO - Dues for Membership</t>
  </si>
  <si>
    <t>Total 6280 Association Memberships</t>
  </si>
  <si>
    <t>7000 Administration</t>
  </si>
  <si>
    <t>5502 Annual Board Meeting</t>
  </si>
  <si>
    <t>5502a Hotel Rooms</t>
  </si>
  <si>
    <t>5502b Board Dinner</t>
  </si>
  <si>
    <t>5502c Board Breaks</t>
  </si>
  <si>
    <t>5502d Board Lunch</t>
  </si>
  <si>
    <t>5502e Board Breakfast</t>
  </si>
  <si>
    <t>Total 5502 Annual Board Meeting</t>
  </si>
  <si>
    <t>7001 Audit and Accounting</t>
  </si>
  <si>
    <t>7010 Management Fees</t>
  </si>
  <si>
    <t>7012 ASI Training Course</t>
  </si>
  <si>
    <t>7013 Management Fees-New Mgmt (SAM)</t>
  </si>
  <si>
    <t>7010 Management Fees - Other</t>
  </si>
  <si>
    <t>Total 7010 Management Fees</t>
  </si>
  <si>
    <t>7030 Postage &amp; Delivery</t>
  </si>
  <si>
    <t>7032 P.O. Box Rental</t>
  </si>
  <si>
    <t>7035 Supplies</t>
  </si>
  <si>
    <t>7038 Gifts</t>
  </si>
  <si>
    <t>7040 Printing &amp; Reproduction</t>
  </si>
  <si>
    <t>7047 Travel to International Meeting</t>
  </si>
  <si>
    <t>7050 Communications/Telephone</t>
  </si>
  <si>
    <t>7051 Survey Service (Survey Monkey)</t>
  </si>
  <si>
    <t>7065 Storage</t>
  </si>
  <si>
    <t>7100 Website</t>
  </si>
  <si>
    <t>7101 Storage</t>
  </si>
  <si>
    <t>7104 Shopping Cart</t>
  </si>
  <si>
    <t>7105 Email Blast (Constant Contact)</t>
  </si>
  <si>
    <t>7106 Hosting</t>
  </si>
  <si>
    <t>7107 Annual License</t>
  </si>
  <si>
    <t>7108 Design/aintenance</t>
  </si>
  <si>
    <t>7109 Maintenance</t>
  </si>
  <si>
    <t>Total 7100 Website</t>
  </si>
  <si>
    <t>7150 Corp Annual Report/Taxes &amp; Lice</t>
  </si>
  <si>
    <t>7210 Bank Charges/CC Fees</t>
  </si>
  <si>
    <t>7232 Insurance Expense</t>
  </si>
  <si>
    <t>7235 Legal Fees</t>
  </si>
  <si>
    <t>7250 Board</t>
  </si>
  <si>
    <t>7252 Conference Calls (Zoom)</t>
  </si>
  <si>
    <t>Total 7250 Board</t>
  </si>
  <si>
    <t>7300 Miscellaneous</t>
  </si>
  <si>
    <t>7600 Income Tax Expense</t>
  </si>
  <si>
    <t>Total 7000 Administration</t>
  </si>
  <si>
    <t>Total Expenses</t>
  </si>
  <si>
    <t>Net Operating Income</t>
  </si>
  <si>
    <t>Other Income</t>
  </si>
  <si>
    <t>Chapters Dues</t>
  </si>
  <si>
    <t>3051 Chicago/Great Lakes Chapter</t>
  </si>
  <si>
    <t>3052 Golden Gate Chapter</t>
  </si>
  <si>
    <t>3053 Heartland Chapter</t>
  </si>
  <si>
    <t>3054 Mid/South Atlantic Chapter</t>
  </si>
  <si>
    <t>3055 New England Chapter</t>
  </si>
  <si>
    <t>3057 New York City Chapter</t>
  </si>
  <si>
    <t>3058 No Designation Chapter</t>
  </si>
  <si>
    <t>3059 Pacific Northwest Chapter</t>
  </si>
  <si>
    <t>3060 Rocky Mountain Chapter</t>
  </si>
  <si>
    <t>3062 Southeast Chapter</t>
  </si>
  <si>
    <t>3064 Upper Midwest Chapter</t>
  </si>
  <si>
    <t>3065 Western NY Chapter</t>
  </si>
  <si>
    <t>Total Chapters Dues</t>
  </si>
  <si>
    <t>Chapters Income</t>
  </si>
  <si>
    <t>3651 Chicago/Great Lakes Chapter</t>
  </si>
  <si>
    <t>3653 Golden Gate Chapter Income</t>
  </si>
  <si>
    <t>3655 Heartland Chapter Income</t>
  </si>
  <si>
    <t>3657 Pacific North West</t>
  </si>
  <si>
    <t>3657a Special Event Income</t>
  </si>
  <si>
    <t>Total 3657 Pacific North West</t>
  </si>
  <si>
    <t>3658 Rocky Mountain</t>
  </si>
  <si>
    <t>3660 Mid/South Atlantic Chapter</t>
  </si>
  <si>
    <t>3660a Special Event Income</t>
  </si>
  <si>
    <t>Total 3660 Mid/South Atlantic Chapter</t>
  </si>
  <si>
    <t>3665 New England Chapter Income</t>
  </si>
  <si>
    <t>3667 New York City Chapter - Income</t>
  </si>
  <si>
    <t>3683 South East Chapter-Income</t>
  </si>
  <si>
    <t>3688 Upper Midwest Chapter(Twin Citi</t>
  </si>
  <si>
    <t>3689 Western NY Chapter</t>
  </si>
  <si>
    <t>Total Chapters Income</t>
  </si>
  <si>
    <t>Special Interest Groups Income</t>
  </si>
  <si>
    <t>3601 Business SIG Income</t>
  </si>
  <si>
    <t>3605 Culinary SIG Income</t>
  </si>
  <si>
    <t>3610 Garden &amp; Environmtl SIG Income</t>
  </si>
  <si>
    <t>3615 History Archeology SIG Income</t>
  </si>
  <si>
    <t>3620 Legal Indexing SIG Income</t>
  </si>
  <si>
    <t>3625 Periodical/Database SIG Income</t>
  </si>
  <si>
    <t>3633 Science/Medicine SIG Income</t>
  </si>
  <si>
    <t>3635 Sports Fitness SIG Income</t>
  </si>
  <si>
    <t>3640 Taxonomies &amp; Controlled Vocabul</t>
  </si>
  <si>
    <t>3645 Digital Pub. Indexing SIG Incom</t>
  </si>
  <si>
    <t>Total Special Interest Groups Income</t>
  </si>
  <si>
    <t>Total Other Income</t>
  </si>
  <si>
    <t>Other Expenses</t>
  </si>
  <si>
    <t>5625 Chapter Allocations</t>
  </si>
  <si>
    <t>5650 Chapters Expenses</t>
  </si>
  <si>
    <t>5651 New England Chapter Expense</t>
  </si>
  <si>
    <t>5652 Speaker-New England Chapter</t>
  </si>
  <si>
    <t>5653 Meeting-New England Chapter</t>
  </si>
  <si>
    <t>5654 Website-New England Chapter</t>
  </si>
  <si>
    <t>Total 5651 New England Chapter Expense</t>
  </si>
  <si>
    <t>5655 Golden Gate Chapter-Exp</t>
  </si>
  <si>
    <t>5660 Chicago/Great Lakes Chapter</t>
  </si>
  <si>
    <t>5674 Mid/South Atlantic Chapter Exp</t>
  </si>
  <si>
    <t>5682 Heartland Chapter Expenses</t>
  </si>
  <si>
    <t>5684 Pacific North West</t>
  </si>
  <si>
    <t>5687 Rocky Mountain</t>
  </si>
  <si>
    <t>Total 5650 Chapters Expenses</t>
  </si>
  <si>
    <t>5685 Special Interest Groups Expense</t>
  </si>
  <si>
    <t>5664 Science/Medicine SIG-Expenses</t>
  </si>
  <si>
    <t>5686 Business SIG Expense</t>
  </si>
  <si>
    <t>5688 Culinary SIG Expense</t>
  </si>
  <si>
    <t>5689 Legal Indexing SIG Expense</t>
  </si>
  <si>
    <t>5691 History Archeology SIG Expenses</t>
  </si>
  <si>
    <t>5692 Sports Fitness SIG Expenses</t>
  </si>
  <si>
    <t>5693 Garden &amp; Environmtl St SIG Exp</t>
  </si>
  <si>
    <t>5696 Taxonomies &amp; Vocabularies SIG</t>
  </si>
  <si>
    <t>5698 Digital Pub. Indexing SIG Exp</t>
  </si>
  <si>
    <t>Total 5685 Special Interest Groups Expense</t>
  </si>
  <si>
    <t>Total Other Expenses</t>
  </si>
  <si>
    <t>Net Other Income</t>
  </si>
  <si>
    <t>Meeting Income Statement - Budget vs Actual</t>
  </si>
  <si>
    <t>Conference 2025</t>
  </si>
  <si>
    <t>Accrual Basis</t>
  </si>
  <si>
    <t>Jan - Sept 25</t>
  </si>
  <si>
    <t>Ordinary Income/Expense</t>
  </si>
  <si>
    <t>3400 · Annual Meeting</t>
  </si>
  <si>
    <t>3441 · Member Registration</t>
  </si>
  <si>
    <t>3442 · Non-Member Registrations</t>
  </si>
  <si>
    <t>3450 · Cancellation Fees</t>
  </si>
  <si>
    <t>3455 · Local Tour</t>
  </si>
  <si>
    <t>3455a · Tour #1</t>
  </si>
  <si>
    <t>Total 3455 · Local Tour</t>
  </si>
  <si>
    <t>3457 · Conference Product Sales</t>
  </si>
  <si>
    <t>3465 · Sponsorship</t>
  </si>
  <si>
    <t>3470 · Workshops</t>
  </si>
  <si>
    <t>3471 Embedded Indexing Workshop (Member)</t>
  </si>
  <si>
    <t>3472 Embedded Indexing Workshop (Non- Member)</t>
  </si>
  <si>
    <t>3473 Marketing Workshop (Member)</t>
  </si>
  <si>
    <t>3474 Marketing Workshop (Non-Member)</t>
  </si>
  <si>
    <t>3475 CINDEX Workshop (Member)</t>
  </si>
  <si>
    <t>3476 CINDEX Workshop (Non-Member)</t>
  </si>
  <si>
    <t>3477 Regular Expressions Workshop (Member)</t>
  </si>
  <si>
    <t>3478 Regular Expressions Workshop (Non-Member)</t>
  </si>
  <si>
    <t>3479 · New Indexers (Member)</t>
  </si>
  <si>
    <t>3480 · New Indexers (Non-Member)</t>
  </si>
  <si>
    <t>Total 3470 · Workshops</t>
  </si>
  <si>
    <t>3491 · Dinner Recptn/Lunch Ext Tickets</t>
  </si>
  <si>
    <t>3492 - Annual Meeting Winter - Member</t>
  </si>
  <si>
    <t>3492 - Annual Meeting Winter - Non-Member</t>
  </si>
  <si>
    <t>Total 3400 · Annual Meeting</t>
  </si>
  <si>
    <t>Expense</t>
  </si>
  <si>
    <t>5500 · Annual Conference</t>
  </si>
  <si>
    <t>5505 · Food/Beverage</t>
  </si>
  <si>
    <t>5506b · Lunches</t>
  </si>
  <si>
    <t>5507 · Breaks</t>
  </si>
  <si>
    <t>5508 · Opening Reception</t>
  </si>
  <si>
    <t>5509 · Reception Dinners</t>
  </si>
  <si>
    <t>5510 · Closing Reception</t>
  </si>
  <si>
    <t>Total 5505 · Food/Beverage</t>
  </si>
  <si>
    <t>5511 · Audio Visual</t>
  </si>
  <si>
    <t>5512 · Staff Expenses</t>
  </si>
  <si>
    <t>5513 · Site Visits</t>
  </si>
  <si>
    <t>5515 · Supplies/Badges</t>
  </si>
  <si>
    <t>5516 · Credit Card Fees</t>
  </si>
  <si>
    <t>5517 · Copies</t>
  </si>
  <si>
    <t>5518 · Postage &amp; Shipping</t>
  </si>
  <si>
    <t>5525 · Hotel Tips/Sales tax</t>
  </si>
  <si>
    <t>5526 · Workshop Handouts</t>
  </si>
  <si>
    <t>5528 - Non F&amp;B Event Costs</t>
  </si>
  <si>
    <t>5529 · Postcard &amp; Ad design</t>
  </si>
  <si>
    <t>5530 · PR</t>
  </si>
  <si>
    <t>5531 · Promotional Items</t>
  </si>
  <si>
    <t>5532 · Intermediate Class Expenses</t>
  </si>
  <si>
    <t>5532a · Intermediate Class Break</t>
  </si>
  <si>
    <t>5532b · Intermediate Class Speaker</t>
  </si>
  <si>
    <t>5532d · Intermediate Supplies (Copies)</t>
  </si>
  <si>
    <t>Total 5532 · Intermediate Class Expenses</t>
  </si>
  <si>
    <t>5534 · Newbies Class Expenses</t>
  </si>
  <si>
    <t>5534a · Newbies Class Speaker</t>
  </si>
  <si>
    <t>5534b · Newbies Break</t>
  </si>
  <si>
    <t>5534c · Newbies Lunch</t>
  </si>
  <si>
    <t>5534d · Newbies Supplies (Copies)</t>
  </si>
  <si>
    <t>Total 5534 · Newbies Class Expenses</t>
  </si>
  <si>
    <t>5535 · Workshops, Short Courses</t>
  </si>
  <si>
    <t>5539 · Speaker Honorarium</t>
  </si>
  <si>
    <t>Total 5535 · Workshops, Short Courses</t>
  </si>
  <si>
    <t>5536 · Keynote Speaker Fee &amp; Expenses</t>
  </si>
  <si>
    <t>5570 · Keynote - Honoraria</t>
  </si>
  <si>
    <t>Total 5536 · Keynote Speaker Fee &amp; Expenses</t>
  </si>
  <si>
    <t>5545 · Preliminary Program Design</t>
  </si>
  <si>
    <t>5551 · Conference Equip Depreciation</t>
  </si>
  <si>
    <t>5595 · Local Tour #1</t>
  </si>
  <si>
    <t>5598 - Honorarium for Annual Meeting - Winter</t>
  </si>
  <si>
    <t>Total 5500 · Annual Conference</t>
  </si>
  <si>
    <t>Total Expense</t>
  </si>
  <si>
    <t>Net Ordinary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</si>
</sst>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164" formatCode="mm/dd/yyyy"/>
    <numFmt numFmtId="165" formatCode="#,##0.00;\-#,##0.00"/>
    <numFmt numFmtId="166" formatCode="#,##0.0#%;\-#,##0.0#%"/>
    <numFmt numFmtId="167" formatCode="#,##0.00\ _€"/>
    <numFmt numFmtId="168" formatCode="_([$$-409]* #,##0.00_);_([$$-409]* \(#,##0.00\);_([$$-409]* &quot;-&quot;??_);_(@_)"/>
  </numFmts>
  <fonts count="1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000080"/>
      <name val="Arial"/>
      <family val="2"/>
    </font>
    <font>
      <b/>
      <sz val="12"/>
      <color rgb="FF000080"/>
      <name val="Arial"/>
      <family val="2"/>
    </font>
    <font>
      <b/>
      <sz val="14"/>
      <color rgb="FF000080"/>
      <name val="Arial"/>
      <family val="2"/>
    </font>
    <font>
      <b/>
      <sz val="10"/>
      <color rgb="FF00008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5" fillId="0" borderId="0"/>
  </cellStyleXfs>
  <cellXfs count="81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0" fillId="0" borderId="0" xfId="0" applyNumberFormat="1" applyAlignment="1">
      <alignment horizontal="centerContinuous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0" applyNumberFormat="1" applyFont="1" applyBorder="1"/>
    <xf numFmtId="166" fontId="6" fillId="0" borderId="2" xfId="0" applyNumberFormat="1" applyFont="1" applyBorder="1"/>
    <xf numFmtId="165" fontId="6" fillId="0" borderId="4" xfId="0" applyNumberFormat="1" applyFont="1" applyBorder="1"/>
    <xf numFmtId="166" fontId="6" fillId="0" borderId="4" xfId="0" applyNumberFormat="1" applyFont="1" applyBorder="1"/>
    <xf numFmtId="165" fontId="6" fillId="0" borderId="3" xfId="0" applyNumberFormat="1" applyFont="1" applyBorder="1"/>
    <xf numFmtId="166" fontId="6" fillId="0" borderId="3" xfId="0" applyNumberFormat="1" applyFont="1" applyBorder="1"/>
    <xf numFmtId="165" fontId="1" fillId="0" borderId="5" xfId="0" applyNumberFormat="1" applyFont="1" applyBorder="1"/>
    <xf numFmtId="166" fontId="1" fillId="0" borderId="5" xfId="0" applyNumberFormat="1" applyFont="1" applyBorder="1"/>
    <xf numFmtId="0" fontId="1" fillId="0" borderId="0" xfId="0" applyFont="1"/>
    <xf numFmtId="49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/>
    <xf numFmtId="4" fontId="0" fillId="0" borderId="0" xfId="0" applyNumberFormat="1"/>
    <xf numFmtId="167" fontId="7" fillId="0" borderId="0" xfId="0" applyNumberFormat="1" applyFont="1" applyAlignment="1">
      <alignment wrapText="1"/>
    </xf>
    <xf numFmtId="167" fontId="7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8" fontId="7" fillId="0" borderId="0" xfId="0" applyNumberFormat="1" applyFont="1" applyAlignment="1">
      <alignment horizontal="right" wrapText="1"/>
    </xf>
    <xf numFmtId="168" fontId="7" fillId="0" borderId="6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right"/>
    </xf>
    <xf numFmtId="166" fontId="6" fillId="0" borderId="6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8" fontId="6" fillId="0" borderId="6" xfId="0" applyNumberFormat="1" applyFont="1" applyBorder="1" applyAlignment="1">
      <alignment horizontal="right"/>
    </xf>
    <xf numFmtId="168" fontId="7" fillId="0" borderId="7" xfId="0" applyNumberFormat="1" applyFont="1" applyBorder="1" applyAlignment="1">
      <alignment horizontal="right" wrapText="1"/>
    </xf>
    <xf numFmtId="166" fontId="6" fillId="0" borderId="7" xfId="0" applyNumberFormat="1" applyFont="1" applyBorder="1" applyAlignment="1">
      <alignment horizontal="right"/>
    </xf>
    <xf numFmtId="168" fontId="6" fillId="0" borderId="7" xfId="0" applyNumberFormat="1" applyFont="1" applyBorder="1" applyAlignment="1">
      <alignment horizontal="right"/>
    </xf>
    <xf numFmtId="168" fontId="6" fillId="0" borderId="8" xfId="0" applyNumberFormat="1" applyFont="1" applyBorder="1" applyAlignment="1">
      <alignment horizontal="right"/>
    </xf>
    <xf numFmtId="10" fontId="6" fillId="0" borderId="8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6" fontId="6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168" fontId="9" fillId="0" borderId="0" xfId="0" applyNumberFormat="1" applyFont="1" applyAlignment="1">
      <alignment horizontal="right"/>
    </xf>
    <xf numFmtId="168" fontId="9" fillId="0" borderId="7" xfId="0" applyNumberFormat="1" applyFont="1" applyBorder="1" applyAlignment="1">
      <alignment horizontal="right"/>
    </xf>
    <xf numFmtId="168" fontId="9" fillId="0" borderId="9" xfId="0" applyNumberFormat="1" applyFont="1" applyBorder="1" applyAlignment="1">
      <alignment horizontal="right"/>
    </xf>
    <xf numFmtId="168" fontId="9" fillId="0" borderId="8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0" fontId="8" fillId="0" borderId="0" xfId="0" applyFont="1"/>
    <xf numFmtId="0" fontId="10" fillId="0" borderId="0" xfId="0" quotePrefix="1" applyFont="1"/>
    <xf numFmtId="168" fontId="6" fillId="2" borderId="0" xfId="0" applyNumberFormat="1" applyFont="1" applyFill="1" applyAlignment="1">
      <alignment horizontal="right"/>
    </xf>
    <xf numFmtId="168" fontId="0" fillId="2" borderId="0" xfId="0" applyNumberFormat="1" applyFill="1" applyAlignment="1">
      <alignment horizontal="right"/>
    </xf>
    <xf numFmtId="168" fontId="7" fillId="0" borderId="10" xfId="0" applyNumberFormat="1" applyFont="1" applyBorder="1" applyAlignment="1">
      <alignment horizontal="right" wrapText="1"/>
    </xf>
    <xf numFmtId="168" fontId="6" fillId="0" borderId="10" xfId="0" applyNumberFormat="1" applyFont="1" applyBorder="1" applyAlignment="1">
      <alignment horizontal="right"/>
    </xf>
    <xf numFmtId="0" fontId="11" fillId="0" borderId="0" xfId="0" applyFont="1"/>
    <xf numFmtId="0" fontId="0" fillId="3" borderId="0" xfId="0" applyFill="1"/>
    <xf numFmtId="0" fontId="0" fillId="0" borderId="11" xfId="0" applyBorder="1" applyAlignment="1">
      <alignment wrapText="1"/>
    </xf>
    <xf numFmtId="0" fontId="8" fillId="0" borderId="11" xfId="0" applyFont="1" applyBorder="1" applyAlignment="1">
      <alignment wrapText="1"/>
    </xf>
    <xf numFmtId="4" fontId="9" fillId="0" borderId="11" xfId="0" applyNumberFormat="1" applyFont="1" applyBorder="1" applyAlignment="1">
      <alignment horizontal="right" wrapText="1"/>
    </xf>
    <xf numFmtId="4" fontId="9" fillId="0" borderId="15" xfId="0" applyNumberFormat="1" applyFont="1" applyBorder="1" applyAlignment="1">
      <alignment horizontal="right" wrapText="1"/>
    </xf>
    <xf numFmtId="8" fontId="8" fillId="0" borderId="11" xfId="0" applyNumberFormat="1" applyFont="1" applyBorder="1" applyAlignment="1">
      <alignment horizontal="right" wrapText="1"/>
    </xf>
    <xf numFmtId="0" fontId="9" fillId="0" borderId="15" xfId="0" applyFont="1" applyBorder="1" applyAlignment="1">
      <alignment horizontal="right" wrapText="1"/>
    </xf>
    <xf numFmtId="0" fontId="9" fillId="0" borderId="11" xfId="0" applyFont="1" applyBorder="1" applyAlignment="1">
      <alignment horizontal="right" wrapText="1"/>
    </xf>
    <xf numFmtId="8" fontId="8" fillId="0" borderId="15" xfId="0" applyNumberFormat="1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0" xfId="0" applyFont="1" applyAlignment="1">
      <alignment readingOrder="1"/>
    </xf>
    <xf numFmtId="168" fontId="6" fillId="0" borderId="0" xfId="0" quotePrefix="1" applyNumberFormat="1" applyFont="1"/>
    <xf numFmtId="0" fontId="9" fillId="0" borderId="0" xfId="0" applyFont="1"/>
  </cellXfs>
  <cellStyles count="2">
    <cellStyle name="Normal" xfId="0" builtinId="0"/>
    <cellStyle name="Normal 2" xfId="1" xr:uid="{30ECB698-7E08-4DA9-9708-B3F1F5A398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3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CEE0436F-A069-4CA2-AFAC-DB703906ECC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4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2B9090C7-2207-4133-B527-552594E6BAE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4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68AAE159-2A4D-417D-83FC-739702E207C0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5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405D9B68-FF6B-4004-9645-4011EDC624A2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49" name="FILTER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2939B9AE-7364-4086-A013-D2FA07C7E43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50" name="HEADER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52D5AE6-CA4D-43DD-97A4-8E7F3B5A491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5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2965860-D385-40A4-A28B-40892C28137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6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55B2932-33AC-4E91-A727-43E4E61A8C6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E203"/>
  <sheetViews>
    <sheetView tabSelected="1" workbookViewId="0">
      <pane xSplit="3" ySplit="6" topLeftCell="D12" activePane="bottomRight" state="frozen"/>
      <selection pane="bottomRight" activeCell="E6" sqref="E6"/>
      <selection pane="bottomLeft" activeCell="A6" sqref="A6"/>
      <selection pane="topRight" activeCell="H1" sqref="H1"/>
    </sheetView>
  </sheetViews>
  <sheetFormatPr defaultRowHeight="14.45"/>
  <cols>
    <col min="1" max="1" width="41.5703125" style="17" customWidth="1"/>
    <col min="2" max="2" width="17.42578125" customWidth="1"/>
    <col min="3" max="3" width="20.140625" customWidth="1"/>
  </cols>
  <sheetData>
    <row r="1" spans="1:5" ht="18" customHeight="1" thickBot="1">
      <c r="A1" s="67" t="s">
        <v>0</v>
      </c>
      <c r="B1" s="68"/>
      <c r="C1" s="69"/>
      <c r="D1" s="56"/>
      <c r="E1" s="56"/>
    </row>
    <row r="2" spans="1:5" ht="18" customHeight="1" thickBot="1">
      <c r="A2" s="67" t="s">
        <v>1</v>
      </c>
      <c r="B2" s="68"/>
      <c r="C2" s="69"/>
      <c r="D2" s="56"/>
      <c r="E2" s="56"/>
    </row>
    <row r="3" spans="1:5" ht="15" thickBot="1">
      <c r="A3" s="70" t="s">
        <v>2</v>
      </c>
      <c r="B3" s="71"/>
      <c r="C3" s="72"/>
    </row>
    <row r="4" spans="1:5" ht="15" thickBot="1">
      <c r="A4" s="58"/>
      <c r="B4" s="58"/>
      <c r="C4" s="58"/>
    </row>
    <row r="5" spans="1:5" s="22" customFormat="1" ht="15" thickBot="1">
      <c r="A5" s="58"/>
      <c r="B5" s="73" t="s">
        <v>3</v>
      </c>
      <c r="C5" s="74"/>
    </row>
    <row r="6" spans="1:5" ht="15" thickBot="1">
      <c r="A6" s="58"/>
      <c r="B6" s="66" t="s">
        <v>4</v>
      </c>
      <c r="C6" s="66" t="s">
        <v>5</v>
      </c>
    </row>
    <row r="7" spans="1:5" ht="15" thickBot="1">
      <c r="A7" s="59" t="s">
        <v>6</v>
      </c>
      <c r="B7" s="58"/>
      <c r="C7" s="58"/>
    </row>
    <row r="8" spans="1:5" ht="15" thickBot="1">
      <c r="A8" s="59" t="s">
        <v>7</v>
      </c>
      <c r="B8" s="58"/>
      <c r="C8" s="58"/>
    </row>
    <row r="9" spans="1:5" ht="15" thickBot="1">
      <c r="A9" s="59" t="s">
        <v>8</v>
      </c>
      <c r="B9" s="58"/>
      <c r="C9" s="58"/>
    </row>
    <row r="10" spans="1:5" ht="15" thickBot="1">
      <c r="A10" s="59" t="s">
        <v>9</v>
      </c>
      <c r="B10" s="60">
        <v>172869.19</v>
      </c>
      <c r="C10" s="60">
        <v>201650.36</v>
      </c>
    </row>
    <row r="11" spans="1:5" ht="15" thickBot="1">
      <c r="A11" s="59" t="s">
        <v>10</v>
      </c>
      <c r="B11" s="61">
        <v>13381.15</v>
      </c>
      <c r="C11" s="61">
        <v>10942.88</v>
      </c>
    </row>
    <row r="12" spans="1:5" ht="28.9" customHeight="1" thickBot="1">
      <c r="A12" s="59" t="s">
        <v>11</v>
      </c>
      <c r="B12" s="62">
        <v>186250.34</v>
      </c>
      <c r="C12" s="62">
        <v>212593.24</v>
      </c>
    </row>
    <row r="13" spans="1:5" ht="15" thickBot="1">
      <c r="A13" s="59" t="s">
        <v>12</v>
      </c>
      <c r="B13" s="58"/>
      <c r="C13" s="58"/>
    </row>
    <row r="14" spans="1:5" ht="15" thickBot="1">
      <c r="A14" s="59" t="s">
        <v>13</v>
      </c>
      <c r="B14" s="63">
        <v>0</v>
      </c>
      <c r="C14" s="63">
        <v>0</v>
      </c>
    </row>
    <row r="15" spans="1:5" ht="15" thickBot="1">
      <c r="A15" s="59" t="s">
        <v>14</v>
      </c>
      <c r="B15" s="62">
        <v>0</v>
      </c>
      <c r="C15" s="62">
        <v>0</v>
      </c>
    </row>
    <row r="16" spans="1:5" ht="15" thickBot="1">
      <c r="A16" s="59" t="s">
        <v>15</v>
      </c>
      <c r="B16" s="58"/>
      <c r="C16" s="58"/>
    </row>
    <row r="17" spans="1:3" ht="15" thickBot="1">
      <c r="A17" s="59" t="s">
        <v>16</v>
      </c>
      <c r="B17" s="64">
        <v>0</v>
      </c>
      <c r="C17" s="64">
        <v>0</v>
      </c>
    </row>
    <row r="18" spans="1:3" ht="28.9" customHeight="1" thickBot="1">
      <c r="A18" s="59" t="s">
        <v>17</v>
      </c>
      <c r="B18" s="64">
        <v>0</v>
      </c>
      <c r="C18" s="64">
        <v>0</v>
      </c>
    </row>
    <row r="19" spans="1:3" ht="28.9" customHeight="1" thickBot="1">
      <c r="A19" s="59" t="s">
        <v>18</v>
      </c>
      <c r="B19" s="64">
        <v>-100</v>
      </c>
      <c r="C19" s="64">
        <v>0</v>
      </c>
    </row>
    <row r="20" spans="1:3" ht="28.9" customHeight="1" thickBot="1">
      <c r="A20" s="59" t="s">
        <v>19</v>
      </c>
      <c r="B20" s="64">
        <v>995.2</v>
      </c>
      <c r="C20" s="64">
        <v>976.5</v>
      </c>
    </row>
    <row r="21" spans="1:3" ht="15" thickBot="1">
      <c r="A21" s="59" t="s">
        <v>20</v>
      </c>
      <c r="B21" s="64">
        <v>-656.68</v>
      </c>
      <c r="C21" s="60">
        <v>1313.43</v>
      </c>
    </row>
    <row r="22" spans="1:3" ht="15" thickBot="1">
      <c r="A22" s="59" t="s">
        <v>21</v>
      </c>
      <c r="B22" s="64">
        <v>0</v>
      </c>
      <c r="C22" s="64">
        <v>0</v>
      </c>
    </row>
    <row r="23" spans="1:3" ht="15" thickBot="1">
      <c r="A23" s="59" t="s">
        <v>22</v>
      </c>
      <c r="B23" s="64">
        <v>0</v>
      </c>
      <c r="C23" s="64">
        <v>0</v>
      </c>
    </row>
    <row r="24" spans="1:3" s="17" customFormat="1" ht="28.9" customHeight="1" thickBot="1">
      <c r="A24" s="59" t="s">
        <v>23</v>
      </c>
      <c r="B24" s="64">
        <v>0</v>
      </c>
      <c r="C24" s="64">
        <v>0</v>
      </c>
    </row>
    <row r="25" spans="1:3" ht="30" customHeight="1" thickBot="1">
      <c r="A25" s="59" t="s">
        <v>24</v>
      </c>
      <c r="B25" s="63">
        <v>0</v>
      </c>
      <c r="C25" s="63">
        <v>0</v>
      </c>
    </row>
    <row r="26" spans="1:3" ht="15" thickBot="1">
      <c r="A26" s="59" t="s">
        <v>25</v>
      </c>
      <c r="B26" s="62">
        <v>238.52</v>
      </c>
      <c r="C26" s="62">
        <v>2289.9299999999998</v>
      </c>
    </row>
    <row r="27" spans="1:3" ht="15" thickBot="1">
      <c r="A27" s="59" t="s">
        <v>26</v>
      </c>
      <c r="B27" s="64">
        <v>0</v>
      </c>
      <c r="C27" s="64">
        <v>0</v>
      </c>
    </row>
    <row r="28" spans="1:3" ht="15" thickBot="1">
      <c r="A28" s="59" t="s">
        <v>27</v>
      </c>
      <c r="B28" s="63">
        <v>0</v>
      </c>
      <c r="C28" s="63">
        <v>0</v>
      </c>
    </row>
    <row r="29" spans="1:3" ht="15" thickBot="1">
      <c r="A29" s="59" t="s">
        <v>28</v>
      </c>
      <c r="B29" s="65">
        <v>238.52</v>
      </c>
      <c r="C29" s="65">
        <v>2289.9299999999998</v>
      </c>
    </row>
    <row r="30" spans="1:3" ht="15" thickBot="1">
      <c r="A30" s="59" t="s">
        <v>29</v>
      </c>
      <c r="B30" s="62">
        <v>186488.86</v>
      </c>
      <c r="C30" s="62">
        <v>214883.17</v>
      </c>
    </row>
    <row r="31" spans="1:3" ht="15" thickBot="1">
      <c r="A31" s="59" t="s">
        <v>30</v>
      </c>
      <c r="B31" s="58"/>
      <c r="C31" s="58"/>
    </row>
    <row r="32" spans="1:3" ht="15" thickBot="1">
      <c r="A32" s="59" t="s">
        <v>31</v>
      </c>
      <c r="B32" s="60">
        <v>1257.28</v>
      </c>
      <c r="C32" s="60">
        <v>1257.28</v>
      </c>
    </row>
    <row r="33" spans="1:3" ht="15" thickBot="1">
      <c r="A33" s="59" t="s">
        <v>32</v>
      </c>
      <c r="B33" s="61">
        <v>-1257.28</v>
      </c>
      <c r="C33" s="61">
        <v>-1257.28</v>
      </c>
    </row>
    <row r="34" spans="1:3" ht="15" thickBot="1">
      <c r="A34" s="59" t="s">
        <v>33</v>
      </c>
      <c r="B34" s="65">
        <v>0</v>
      </c>
      <c r="C34" s="65">
        <v>0</v>
      </c>
    </row>
    <row r="35" spans="1:3" ht="15" thickBot="1">
      <c r="A35" s="59" t="s">
        <v>34</v>
      </c>
      <c r="B35" s="62">
        <v>186488.86</v>
      </c>
      <c r="C35" s="62">
        <v>214883.17</v>
      </c>
    </row>
    <row r="36" spans="1:3" ht="15" thickBot="1">
      <c r="A36" s="59" t="s">
        <v>35</v>
      </c>
      <c r="B36" s="58"/>
      <c r="C36" s="58"/>
    </row>
    <row r="37" spans="1:3" ht="15" thickBot="1">
      <c r="A37" s="59" t="s">
        <v>36</v>
      </c>
      <c r="B37" s="58"/>
      <c r="C37" s="58"/>
    </row>
    <row r="38" spans="1:3" ht="28.9" customHeight="1" thickBot="1">
      <c r="A38" s="59" t="s">
        <v>37</v>
      </c>
      <c r="B38" s="58"/>
      <c r="C38" s="58"/>
    </row>
    <row r="39" spans="1:3" ht="28.9" customHeight="1" thickBot="1">
      <c r="A39" s="59" t="s">
        <v>38</v>
      </c>
      <c r="B39" s="58"/>
      <c r="C39" s="58"/>
    </row>
    <row r="40" spans="1:3" ht="15" thickBot="1">
      <c r="A40" s="59" t="s">
        <v>38</v>
      </c>
      <c r="B40" s="63">
        <v>0</v>
      </c>
      <c r="C40" s="63">
        <v>0</v>
      </c>
    </row>
    <row r="41" spans="1:3" ht="15" thickBot="1">
      <c r="A41" s="59" t="s">
        <v>39</v>
      </c>
      <c r="B41" s="62">
        <v>0</v>
      </c>
      <c r="C41" s="62">
        <v>0</v>
      </c>
    </row>
    <row r="42" spans="1:3" ht="15" thickBot="1">
      <c r="A42" s="59" t="s">
        <v>40</v>
      </c>
      <c r="B42" s="58"/>
      <c r="C42" s="58"/>
    </row>
    <row r="43" spans="1:3" ht="15" thickBot="1">
      <c r="A43" s="59" t="s">
        <v>41</v>
      </c>
      <c r="B43" s="58"/>
      <c r="C43" s="58"/>
    </row>
    <row r="44" spans="1:3" ht="15" thickBot="1">
      <c r="A44" s="59" t="s">
        <v>42</v>
      </c>
      <c r="B44" s="64">
        <v>0</v>
      </c>
      <c r="C44" s="64">
        <v>0</v>
      </c>
    </row>
    <row r="45" spans="1:3" ht="15" thickBot="1">
      <c r="A45" s="59" t="s">
        <v>43</v>
      </c>
      <c r="B45" s="60">
        <v>27120.39</v>
      </c>
      <c r="C45" s="60">
        <v>25479.53</v>
      </c>
    </row>
    <row r="46" spans="1:3" ht="15" thickBot="1">
      <c r="A46" s="59" t="s">
        <v>44</v>
      </c>
      <c r="B46" s="60">
        <v>15021.2</v>
      </c>
      <c r="C46" s="60">
        <v>14769.18</v>
      </c>
    </row>
    <row r="47" spans="1:3" ht="15" thickBot="1">
      <c r="A47" s="59" t="s">
        <v>45</v>
      </c>
      <c r="B47" s="64">
        <v>354</v>
      </c>
      <c r="C47" s="64">
        <v>344.17</v>
      </c>
    </row>
    <row r="48" spans="1:3" ht="15" thickBot="1">
      <c r="A48" s="59" t="s">
        <v>46</v>
      </c>
      <c r="B48" s="60">
        <v>1086.02</v>
      </c>
      <c r="C48" s="64">
        <v>690.67</v>
      </c>
    </row>
    <row r="49" spans="1:3" ht="15" thickBot="1">
      <c r="A49" s="59" t="s">
        <v>47</v>
      </c>
      <c r="B49" s="64">
        <v>0</v>
      </c>
      <c r="C49" s="64">
        <v>0</v>
      </c>
    </row>
    <row r="50" spans="1:3" ht="15" thickBot="1">
      <c r="A50" s="59" t="s">
        <v>48</v>
      </c>
      <c r="B50" s="60">
        <v>8325</v>
      </c>
      <c r="C50" s="60">
        <v>8175</v>
      </c>
    </row>
    <row r="51" spans="1:3" ht="15" thickBot="1">
      <c r="A51" s="59" t="s">
        <v>49</v>
      </c>
      <c r="B51" s="64">
        <v>63</v>
      </c>
      <c r="C51" s="64">
        <v>49</v>
      </c>
    </row>
    <row r="52" spans="1:3" ht="15" thickBot="1">
      <c r="A52" s="59" t="s">
        <v>50</v>
      </c>
      <c r="B52" s="63">
        <v>0</v>
      </c>
      <c r="C52" s="63">
        <v>0</v>
      </c>
    </row>
    <row r="53" spans="1:3" ht="15" thickBot="1">
      <c r="A53" s="59" t="s">
        <v>51</v>
      </c>
      <c r="B53" s="62">
        <v>51969.61</v>
      </c>
      <c r="C53" s="62">
        <v>49507.55</v>
      </c>
    </row>
    <row r="54" spans="1:3" ht="15" thickBot="1">
      <c r="A54" s="59" t="s">
        <v>52</v>
      </c>
      <c r="B54" s="64">
        <v>0</v>
      </c>
      <c r="C54" s="64">
        <v>0</v>
      </c>
    </row>
    <row r="55" spans="1:3" ht="28.9" customHeight="1" thickBot="1">
      <c r="A55" s="59" t="s">
        <v>53</v>
      </c>
      <c r="B55" s="64">
        <v>0</v>
      </c>
      <c r="C55" s="64">
        <v>0</v>
      </c>
    </row>
    <row r="56" spans="1:3" ht="28.9" customHeight="1" thickBot="1">
      <c r="A56" s="59" t="s">
        <v>54</v>
      </c>
      <c r="B56" s="64">
        <v>0</v>
      </c>
      <c r="C56" s="64">
        <v>0</v>
      </c>
    </row>
    <row r="57" spans="1:3" ht="15" thickBot="1">
      <c r="A57" s="59" t="s">
        <v>55</v>
      </c>
      <c r="B57" s="64">
        <v>0</v>
      </c>
      <c r="C57" s="64">
        <v>0</v>
      </c>
    </row>
    <row r="58" spans="1:3" ht="15" thickBot="1">
      <c r="A58" s="59" t="s">
        <v>56</v>
      </c>
      <c r="B58" s="63">
        <v>0</v>
      </c>
      <c r="C58" s="63">
        <v>0</v>
      </c>
    </row>
    <row r="59" spans="1:3" ht="15" thickBot="1">
      <c r="A59" s="59" t="s">
        <v>57</v>
      </c>
      <c r="B59" s="62">
        <v>0</v>
      </c>
      <c r="C59" s="62">
        <v>0</v>
      </c>
    </row>
    <row r="60" spans="1:3" ht="15" thickBot="1">
      <c r="A60" s="59" t="s">
        <v>58</v>
      </c>
      <c r="B60" s="64">
        <v>0</v>
      </c>
      <c r="C60" s="64">
        <v>0</v>
      </c>
    </row>
    <row r="61" spans="1:3" ht="15" thickBot="1">
      <c r="A61" s="59" t="s">
        <v>59</v>
      </c>
      <c r="B61" s="64">
        <v>0</v>
      </c>
      <c r="C61" s="64">
        <v>0</v>
      </c>
    </row>
    <row r="62" spans="1:3" ht="15" thickBot="1">
      <c r="A62" s="59" t="s">
        <v>60</v>
      </c>
      <c r="B62" s="63">
        <v>0</v>
      </c>
      <c r="C62" s="63">
        <v>0</v>
      </c>
    </row>
    <row r="63" spans="1:3" ht="15" thickBot="1">
      <c r="A63" s="59" t="s">
        <v>61</v>
      </c>
      <c r="B63" s="62">
        <v>0</v>
      </c>
      <c r="C63" s="62">
        <v>0</v>
      </c>
    </row>
    <row r="64" spans="1:3" ht="15" thickBot="1">
      <c r="A64" s="59" t="s">
        <v>62</v>
      </c>
      <c r="B64" s="63">
        <v>0</v>
      </c>
      <c r="C64" s="63">
        <v>0</v>
      </c>
    </row>
    <row r="65" spans="1:3" ht="15" thickBot="1">
      <c r="A65" s="59" t="s">
        <v>63</v>
      </c>
      <c r="B65" s="62">
        <v>51969.61</v>
      </c>
      <c r="C65" s="62">
        <v>49507.55</v>
      </c>
    </row>
    <row r="66" spans="1:3" ht="15" thickBot="1">
      <c r="A66" s="59" t="s">
        <v>64</v>
      </c>
      <c r="B66" s="64">
        <v>0</v>
      </c>
      <c r="C66" s="64">
        <v>0</v>
      </c>
    </row>
    <row r="67" spans="1:3" ht="15" thickBot="1">
      <c r="A67" s="59" t="s">
        <v>65</v>
      </c>
      <c r="B67" s="64">
        <v>0</v>
      </c>
      <c r="C67" s="64">
        <v>0</v>
      </c>
    </row>
    <row r="68" spans="1:3" ht="15" thickBot="1">
      <c r="A68" s="59" t="s">
        <v>66</v>
      </c>
      <c r="B68" s="64">
        <v>0</v>
      </c>
      <c r="C68" s="64">
        <v>0</v>
      </c>
    </row>
    <row r="69" spans="1:3" ht="15" thickBot="1">
      <c r="A69" s="59" t="s">
        <v>67</v>
      </c>
      <c r="B69" s="64">
        <v>0</v>
      </c>
      <c r="C69" s="64">
        <v>0</v>
      </c>
    </row>
    <row r="70" spans="1:3" ht="28.9" customHeight="1" thickBot="1">
      <c r="A70" s="59" t="s">
        <v>68</v>
      </c>
      <c r="B70" s="64">
        <v>0</v>
      </c>
      <c r="C70" s="64">
        <v>0</v>
      </c>
    </row>
    <row r="71" spans="1:3" ht="28.9" customHeight="1" thickBot="1">
      <c r="A71" s="59" t="s">
        <v>69</v>
      </c>
      <c r="B71" s="64">
        <v>0</v>
      </c>
      <c r="C71" s="64">
        <v>0</v>
      </c>
    </row>
    <row r="72" spans="1:3" ht="15" thickBot="1">
      <c r="A72" s="59" t="s">
        <v>70</v>
      </c>
      <c r="B72" s="64">
        <v>0</v>
      </c>
      <c r="C72" s="64">
        <v>0</v>
      </c>
    </row>
    <row r="73" spans="1:3" ht="28.9" customHeight="1" thickBot="1">
      <c r="A73" s="59" t="s">
        <v>71</v>
      </c>
      <c r="B73" s="64">
        <v>0</v>
      </c>
      <c r="C73" s="64">
        <v>0</v>
      </c>
    </row>
    <row r="74" spans="1:3" ht="28.9" customHeight="1" thickBot="1">
      <c r="A74" s="59" t="s">
        <v>72</v>
      </c>
      <c r="B74" s="63">
        <v>0</v>
      </c>
      <c r="C74" s="63">
        <v>0</v>
      </c>
    </row>
    <row r="75" spans="1:3" ht="28.9" customHeight="1" thickBot="1">
      <c r="A75" s="59" t="s">
        <v>73</v>
      </c>
      <c r="B75" s="65">
        <v>0</v>
      </c>
      <c r="C75" s="65">
        <v>0</v>
      </c>
    </row>
    <row r="76" spans="1:3" ht="15" thickBot="1">
      <c r="A76" s="59" t="s">
        <v>74</v>
      </c>
      <c r="B76" s="62">
        <v>0</v>
      </c>
      <c r="C76" s="62">
        <v>0</v>
      </c>
    </row>
    <row r="77" spans="1:3" ht="15" thickBot="1">
      <c r="A77" s="59" t="s">
        <v>75</v>
      </c>
      <c r="B77" s="64">
        <v>0</v>
      </c>
      <c r="C77" s="64">
        <v>0</v>
      </c>
    </row>
    <row r="78" spans="1:3" ht="15" thickBot="1">
      <c r="A78" s="59" t="s">
        <v>76</v>
      </c>
      <c r="B78" s="58"/>
      <c r="C78" s="58"/>
    </row>
    <row r="79" spans="1:3" ht="15" thickBot="1">
      <c r="A79" s="59" t="s">
        <v>77</v>
      </c>
      <c r="B79" s="64">
        <v>0</v>
      </c>
      <c r="C79" s="64">
        <v>0</v>
      </c>
    </row>
    <row r="80" spans="1:3" ht="15" thickBot="1">
      <c r="A80" s="59" t="s">
        <v>78</v>
      </c>
      <c r="B80" s="64">
        <v>135</v>
      </c>
      <c r="C80" s="64">
        <v>238</v>
      </c>
    </row>
    <row r="81" spans="1:3" ht="15" thickBot="1">
      <c r="A81" s="59" t="s">
        <v>79</v>
      </c>
      <c r="B81" s="64">
        <v>0</v>
      </c>
      <c r="C81" s="64">
        <v>0</v>
      </c>
    </row>
    <row r="82" spans="1:3" ht="15" thickBot="1">
      <c r="A82" s="59" t="s">
        <v>80</v>
      </c>
      <c r="B82" s="64">
        <v>98</v>
      </c>
      <c r="C82" s="64">
        <v>147</v>
      </c>
    </row>
    <row r="83" spans="1:3" ht="15" thickBot="1">
      <c r="A83" s="59" t="s">
        <v>81</v>
      </c>
      <c r="B83" s="64">
        <v>268</v>
      </c>
      <c r="C83" s="64">
        <v>238</v>
      </c>
    </row>
    <row r="84" spans="1:3" ht="15" thickBot="1">
      <c r="A84" s="59" t="s">
        <v>82</v>
      </c>
      <c r="B84" s="64">
        <v>170</v>
      </c>
      <c r="C84" s="64">
        <v>217</v>
      </c>
    </row>
    <row r="85" spans="1:3" ht="15" thickBot="1">
      <c r="A85" s="59" t="s">
        <v>83</v>
      </c>
      <c r="B85" s="64">
        <v>0</v>
      </c>
      <c r="C85" s="64">
        <v>0</v>
      </c>
    </row>
    <row r="86" spans="1:3" ht="15" thickBot="1">
      <c r="A86" s="59" t="s">
        <v>84</v>
      </c>
      <c r="B86" s="64">
        <v>133</v>
      </c>
      <c r="C86" s="64">
        <v>119</v>
      </c>
    </row>
    <row r="87" spans="1:3" ht="15" thickBot="1">
      <c r="A87" s="59" t="s">
        <v>85</v>
      </c>
      <c r="B87" s="60">
        <v>1750</v>
      </c>
      <c r="C87" s="60">
        <v>1676.5</v>
      </c>
    </row>
    <row r="88" spans="1:3" ht="15" thickBot="1">
      <c r="A88" s="59" t="s">
        <v>86</v>
      </c>
      <c r="B88" s="64">
        <v>458</v>
      </c>
      <c r="C88" s="64">
        <v>490</v>
      </c>
    </row>
    <row r="89" spans="1:3" ht="15" thickBot="1">
      <c r="A89" s="59" t="s">
        <v>87</v>
      </c>
      <c r="B89" s="64">
        <v>112</v>
      </c>
      <c r="C89" s="64">
        <v>105</v>
      </c>
    </row>
    <row r="90" spans="1:3" ht="28.9" customHeight="1" thickBot="1">
      <c r="A90" s="59" t="s">
        <v>88</v>
      </c>
      <c r="B90" s="64">
        <v>0</v>
      </c>
      <c r="C90" s="64">
        <v>0</v>
      </c>
    </row>
    <row r="91" spans="1:3" ht="15" thickBot="1">
      <c r="A91" s="59" t="s">
        <v>89</v>
      </c>
      <c r="B91" s="64">
        <v>98</v>
      </c>
      <c r="C91" s="64">
        <v>119</v>
      </c>
    </row>
    <row r="92" spans="1:3" ht="15" thickBot="1">
      <c r="A92" s="59" t="s">
        <v>90</v>
      </c>
      <c r="B92" s="64">
        <v>0</v>
      </c>
      <c r="C92" s="64">
        <v>0</v>
      </c>
    </row>
    <row r="93" spans="1:3" ht="15" thickBot="1">
      <c r="A93" s="59" t="s">
        <v>91</v>
      </c>
      <c r="B93" s="64">
        <v>43</v>
      </c>
      <c r="C93" s="64">
        <v>70</v>
      </c>
    </row>
    <row r="94" spans="1:3" ht="15" thickBot="1">
      <c r="A94" s="59" t="s">
        <v>92</v>
      </c>
      <c r="B94" s="63">
        <v>0</v>
      </c>
      <c r="C94" s="63">
        <v>0</v>
      </c>
    </row>
    <row r="95" spans="1:3" ht="15" thickBot="1">
      <c r="A95" s="59" t="s">
        <v>93</v>
      </c>
      <c r="B95" s="62">
        <v>3265</v>
      </c>
      <c r="C95" s="62">
        <v>3419.5</v>
      </c>
    </row>
    <row r="96" spans="1:3" ht="15" thickBot="1">
      <c r="A96" s="59" t="s">
        <v>94</v>
      </c>
      <c r="B96" s="58"/>
      <c r="C96" s="58"/>
    </row>
    <row r="97" spans="1:3" ht="15" thickBot="1">
      <c r="A97" s="59" t="s">
        <v>95</v>
      </c>
      <c r="B97" s="64">
        <v>0</v>
      </c>
      <c r="C97" s="64">
        <v>0</v>
      </c>
    </row>
    <row r="98" spans="1:3" ht="15" thickBot="1">
      <c r="A98" s="59" t="s">
        <v>96</v>
      </c>
      <c r="B98" s="64">
        <v>0</v>
      </c>
      <c r="C98" s="64">
        <v>0</v>
      </c>
    </row>
    <row r="99" spans="1:3" ht="15" thickBot="1">
      <c r="A99" s="59" t="s">
        <v>97</v>
      </c>
      <c r="B99" s="64">
        <v>0</v>
      </c>
      <c r="C99" s="64">
        <v>0</v>
      </c>
    </row>
    <row r="100" spans="1:3" ht="15" thickBot="1">
      <c r="A100" s="59" t="s">
        <v>98</v>
      </c>
      <c r="B100" s="64">
        <v>0</v>
      </c>
      <c r="C100" s="64">
        <v>0</v>
      </c>
    </row>
    <row r="101" spans="1:3" ht="15" thickBot="1">
      <c r="A101" s="59" t="s">
        <v>99</v>
      </c>
      <c r="B101" s="64">
        <v>0</v>
      </c>
      <c r="C101" s="64">
        <v>0</v>
      </c>
    </row>
    <row r="102" spans="1:3" ht="15" thickBot="1">
      <c r="A102" s="59" t="s">
        <v>100</v>
      </c>
      <c r="B102" s="64">
        <v>0</v>
      </c>
      <c r="C102" s="64">
        <v>0</v>
      </c>
    </row>
    <row r="103" spans="1:3" ht="28.9" customHeight="1" thickBot="1">
      <c r="A103" s="59" t="s">
        <v>101</v>
      </c>
      <c r="B103" s="64">
        <v>0</v>
      </c>
      <c r="C103" s="64">
        <v>0</v>
      </c>
    </row>
    <row r="104" spans="1:3" ht="28.9" customHeight="1" thickBot="1">
      <c r="A104" s="59" t="s">
        <v>102</v>
      </c>
      <c r="B104" s="64">
        <v>0</v>
      </c>
      <c r="C104" s="64">
        <v>0</v>
      </c>
    </row>
    <row r="105" spans="1:3" ht="15" thickBot="1">
      <c r="A105" s="59" t="s">
        <v>103</v>
      </c>
      <c r="B105" s="64">
        <v>0</v>
      </c>
      <c r="C105" s="64">
        <v>0</v>
      </c>
    </row>
    <row r="106" spans="1:3" s="17" customFormat="1" ht="28.9" customHeight="1" thickBot="1">
      <c r="A106" s="59" t="s">
        <v>104</v>
      </c>
      <c r="B106" s="64">
        <v>0</v>
      </c>
      <c r="C106" s="64">
        <v>0</v>
      </c>
    </row>
    <row r="107" spans="1:3" ht="15" thickBot="1">
      <c r="A107" s="59" t="s">
        <v>105</v>
      </c>
      <c r="B107" s="64">
        <v>0</v>
      </c>
      <c r="C107" s="64">
        <v>0</v>
      </c>
    </row>
    <row r="108" spans="1:3" ht="15" thickBot="1">
      <c r="A108" s="59" t="s">
        <v>106</v>
      </c>
      <c r="B108" s="64">
        <v>0</v>
      </c>
      <c r="C108" s="64">
        <v>0</v>
      </c>
    </row>
    <row r="109" spans="1:3" ht="15" thickBot="1">
      <c r="A109" s="59" t="s">
        <v>107</v>
      </c>
      <c r="B109" s="64">
        <v>0</v>
      </c>
      <c r="C109" s="64">
        <v>0</v>
      </c>
    </row>
    <row r="110" spans="1:3" ht="15" thickBot="1">
      <c r="A110" s="59" t="s">
        <v>108</v>
      </c>
      <c r="B110" s="64">
        <v>0</v>
      </c>
      <c r="C110" s="64">
        <v>0</v>
      </c>
    </row>
    <row r="111" spans="1:3" ht="15" thickBot="1">
      <c r="A111" s="59" t="s">
        <v>109</v>
      </c>
      <c r="B111" s="63">
        <v>0</v>
      </c>
      <c r="C111" s="63">
        <v>0</v>
      </c>
    </row>
    <row r="112" spans="1:3" ht="15" thickBot="1">
      <c r="A112" s="59" t="s">
        <v>110</v>
      </c>
      <c r="B112" s="62">
        <v>0</v>
      </c>
      <c r="C112" s="62">
        <v>0</v>
      </c>
    </row>
    <row r="113" spans="1:3" ht="15" thickBot="1">
      <c r="A113" s="59" t="s">
        <v>111</v>
      </c>
      <c r="B113" s="58"/>
      <c r="C113" s="58"/>
    </row>
    <row r="114" spans="1:3" ht="15" thickBot="1">
      <c r="A114" s="59" t="s">
        <v>112</v>
      </c>
      <c r="B114" s="64">
        <v>0</v>
      </c>
      <c r="C114" s="64">
        <v>0</v>
      </c>
    </row>
    <row r="115" spans="1:3" ht="15" thickBot="1">
      <c r="A115" s="59" t="s">
        <v>113</v>
      </c>
      <c r="B115" s="64">
        <v>0</v>
      </c>
      <c r="C115" s="64">
        <v>0</v>
      </c>
    </row>
    <row r="116" spans="1:3" ht="15" thickBot="1">
      <c r="A116" s="59" t="s">
        <v>114</v>
      </c>
      <c r="B116" s="64">
        <v>0</v>
      </c>
      <c r="C116" s="64">
        <v>0</v>
      </c>
    </row>
    <row r="117" spans="1:3" ht="15" thickBot="1">
      <c r="A117" s="59" t="s">
        <v>115</v>
      </c>
      <c r="B117" s="64">
        <v>0</v>
      </c>
      <c r="C117" s="64">
        <v>0</v>
      </c>
    </row>
    <row r="118" spans="1:3" ht="15" thickBot="1">
      <c r="A118" s="59" t="s">
        <v>116</v>
      </c>
      <c r="B118" s="64">
        <v>0</v>
      </c>
      <c r="C118" s="64">
        <v>0</v>
      </c>
    </row>
    <row r="119" spans="1:3" ht="15" thickBot="1">
      <c r="A119" s="59" t="s">
        <v>117</v>
      </c>
      <c r="B119" s="64">
        <v>0</v>
      </c>
      <c r="C119" s="64">
        <v>0</v>
      </c>
    </row>
    <row r="120" spans="1:3" ht="15" thickBot="1">
      <c r="A120" s="59" t="s">
        <v>118</v>
      </c>
      <c r="B120" s="64">
        <v>0</v>
      </c>
      <c r="C120" s="64">
        <v>0</v>
      </c>
    </row>
    <row r="121" spans="1:3" ht="15" thickBot="1">
      <c r="A121" s="59" t="s">
        <v>119</v>
      </c>
      <c r="B121" s="64">
        <v>0</v>
      </c>
      <c r="C121" s="64">
        <v>0</v>
      </c>
    </row>
    <row r="122" spans="1:3" ht="15" thickBot="1">
      <c r="A122" s="59" t="s">
        <v>120</v>
      </c>
      <c r="B122" s="64">
        <v>0</v>
      </c>
      <c r="C122" s="64">
        <v>0</v>
      </c>
    </row>
    <row r="123" spans="1:3" ht="15" thickBot="1">
      <c r="A123" s="59" t="s">
        <v>121</v>
      </c>
      <c r="B123" s="64">
        <v>0</v>
      </c>
      <c r="C123" s="64">
        <v>0</v>
      </c>
    </row>
    <row r="124" spans="1:3" ht="15" thickBot="1">
      <c r="A124" s="59" t="s">
        <v>122</v>
      </c>
      <c r="B124" s="63">
        <v>0</v>
      </c>
      <c r="C124" s="63">
        <v>0</v>
      </c>
    </row>
    <row r="125" spans="1:3" ht="15" thickBot="1">
      <c r="A125" s="59" t="s">
        <v>123</v>
      </c>
      <c r="B125" s="65">
        <v>0</v>
      </c>
      <c r="C125" s="65">
        <v>0</v>
      </c>
    </row>
    <row r="126" spans="1:3" ht="15" thickBot="1">
      <c r="A126" s="59" t="s">
        <v>124</v>
      </c>
      <c r="B126" s="62">
        <v>3265</v>
      </c>
      <c r="C126" s="62">
        <v>3419.5</v>
      </c>
    </row>
    <row r="127" spans="1:3" ht="15" thickBot="1">
      <c r="A127" s="59" t="s">
        <v>125</v>
      </c>
      <c r="B127" s="58"/>
      <c r="C127" s="58"/>
    </row>
    <row r="128" spans="1:3" ht="15" thickBot="1">
      <c r="A128" s="59" t="s">
        <v>126</v>
      </c>
      <c r="B128" s="58"/>
      <c r="C128" s="58"/>
    </row>
    <row r="129" spans="1:3" ht="15" thickBot="1">
      <c r="A129" s="59" t="s">
        <v>127</v>
      </c>
      <c r="B129" s="64">
        <v>0</v>
      </c>
      <c r="C129" s="64">
        <v>0</v>
      </c>
    </row>
    <row r="130" spans="1:3" ht="15" thickBot="1">
      <c r="A130" s="59" t="s">
        <v>128</v>
      </c>
      <c r="B130" s="64">
        <v>180</v>
      </c>
      <c r="C130" s="64">
        <v>186</v>
      </c>
    </row>
    <row r="131" spans="1:3" ht="15" thickBot="1">
      <c r="A131" s="59" t="s">
        <v>129</v>
      </c>
      <c r="B131" s="64">
        <v>84</v>
      </c>
      <c r="C131" s="64">
        <v>72</v>
      </c>
    </row>
    <row r="132" spans="1:3" ht="15" thickBot="1">
      <c r="A132" s="59" t="s">
        <v>130</v>
      </c>
      <c r="B132" s="64">
        <v>408</v>
      </c>
      <c r="C132" s="64">
        <v>474</v>
      </c>
    </row>
    <row r="133" spans="1:3" ht="15" thickBot="1">
      <c r="A133" s="59" t="s">
        <v>131</v>
      </c>
      <c r="B133" s="64">
        <v>150</v>
      </c>
      <c r="C133" s="64">
        <v>192</v>
      </c>
    </row>
    <row r="134" spans="1:3" ht="15" thickBot="1">
      <c r="A134" s="59" t="s">
        <v>132</v>
      </c>
      <c r="B134" s="64">
        <v>84</v>
      </c>
      <c r="C134" s="64">
        <v>114</v>
      </c>
    </row>
    <row r="135" spans="1:3" ht="15" thickBot="1">
      <c r="A135" s="59" t="s">
        <v>133</v>
      </c>
      <c r="B135" s="64">
        <v>0</v>
      </c>
      <c r="C135" s="64">
        <v>0</v>
      </c>
    </row>
    <row r="136" spans="1:3" ht="15" thickBot="1">
      <c r="A136" s="59" t="s">
        <v>134</v>
      </c>
      <c r="B136" s="64">
        <v>31</v>
      </c>
      <c r="C136" s="64">
        <v>36</v>
      </c>
    </row>
    <row r="137" spans="1:3" ht="15" thickBot="1">
      <c r="A137" s="59" t="s">
        <v>135</v>
      </c>
      <c r="B137" s="64">
        <v>150</v>
      </c>
      <c r="C137" s="64">
        <v>162</v>
      </c>
    </row>
    <row r="138" spans="1:3" ht="15" thickBot="1">
      <c r="A138" s="59" t="s">
        <v>136</v>
      </c>
      <c r="B138" s="64">
        <v>408</v>
      </c>
      <c r="C138" s="64">
        <v>492</v>
      </c>
    </row>
    <row r="139" spans="1:3" ht="15" thickBot="1">
      <c r="A139" s="59" t="s">
        <v>137</v>
      </c>
      <c r="B139" s="61">
        <v>1692</v>
      </c>
      <c r="C139" s="61">
        <v>1572</v>
      </c>
    </row>
    <row r="140" spans="1:3" ht="15" thickBot="1">
      <c r="A140" s="59" t="s">
        <v>138</v>
      </c>
      <c r="B140" s="62">
        <v>3187</v>
      </c>
      <c r="C140" s="62">
        <v>3300</v>
      </c>
    </row>
    <row r="141" spans="1:3" ht="15" thickBot="1">
      <c r="A141" s="59" t="s">
        <v>139</v>
      </c>
      <c r="B141" s="58"/>
      <c r="C141" s="58"/>
    </row>
    <row r="142" spans="1:3" ht="15" thickBot="1">
      <c r="A142" s="59" t="s">
        <v>140</v>
      </c>
      <c r="B142" s="64">
        <v>0</v>
      </c>
      <c r="C142" s="64">
        <v>0</v>
      </c>
    </row>
    <row r="143" spans="1:3" ht="15" thickBot="1">
      <c r="A143" s="59" t="s">
        <v>141</v>
      </c>
      <c r="B143" s="64">
        <v>0</v>
      </c>
      <c r="C143" s="64">
        <v>0</v>
      </c>
    </row>
    <row r="144" spans="1:3" ht="15" thickBot="1">
      <c r="A144" s="59" t="s">
        <v>142</v>
      </c>
      <c r="B144" s="64">
        <v>0</v>
      </c>
      <c r="C144" s="64">
        <v>0</v>
      </c>
    </row>
    <row r="145" spans="1:3" ht="15" thickBot="1">
      <c r="A145" s="59" t="s">
        <v>143</v>
      </c>
      <c r="B145" s="64">
        <v>0</v>
      </c>
      <c r="C145" s="64">
        <v>0</v>
      </c>
    </row>
    <row r="146" spans="1:3" ht="15" thickBot="1">
      <c r="A146" s="59" t="s">
        <v>144</v>
      </c>
      <c r="B146" s="64">
        <v>0</v>
      </c>
      <c r="C146" s="64">
        <v>0</v>
      </c>
    </row>
    <row r="147" spans="1:3" ht="15" thickBot="1">
      <c r="A147" s="59" t="s">
        <v>145</v>
      </c>
      <c r="B147" s="64">
        <v>0</v>
      </c>
      <c r="C147" s="64">
        <v>0</v>
      </c>
    </row>
    <row r="148" spans="1:3" ht="15" thickBot="1">
      <c r="A148" s="59" t="s">
        <v>146</v>
      </c>
      <c r="B148" s="64">
        <v>0</v>
      </c>
      <c r="C148" s="64">
        <v>0</v>
      </c>
    </row>
    <row r="149" spans="1:3" ht="15" thickBot="1">
      <c r="A149" s="59" t="s">
        <v>147</v>
      </c>
      <c r="B149" s="63">
        <v>0</v>
      </c>
      <c r="C149" s="63">
        <v>0</v>
      </c>
    </row>
    <row r="150" spans="1:3" ht="15" thickBot="1">
      <c r="A150" s="59" t="s">
        <v>148</v>
      </c>
      <c r="B150" s="62">
        <v>0</v>
      </c>
      <c r="C150" s="62">
        <v>0</v>
      </c>
    </row>
    <row r="151" spans="1:3" ht="15" thickBot="1">
      <c r="A151" s="59" t="s">
        <v>149</v>
      </c>
      <c r="B151" s="58"/>
      <c r="C151" s="58"/>
    </row>
    <row r="152" spans="1:3" ht="15" thickBot="1">
      <c r="A152" s="59" t="s">
        <v>150</v>
      </c>
      <c r="B152" s="64">
        <v>0</v>
      </c>
      <c r="C152" s="64">
        <v>0</v>
      </c>
    </row>
    <row r="153" spans="1:3" ht="15" thickBot="1">
      <c r="A153" s="59" t="s">
        <v>151</v>
      </c>
      <c r="B153" s="64">
        <v>0</v>
      </c>
      <c r="C153" s="64">
        <v>0</v>
      </c>
    </row>
    <row r="154" spans="1:3" ht="15" thickBot="1">
      <c r="A154" s="59" t="s">
        <v>152</v>
      </c>
      <c r="B154" s="64">
        <v>0</v>
      </c>
      <c r="C154" s="64">
        <v>0</v>
      </c>
    </row>
    <row r="155" spans="1:3" ht="15" thickBot="1">
      <c r="A155" s="59" t="s">
        <v>153</v>
      </c>
      <c r="B155" s="63">
        <v>0</v>
      </c>
      <c r="C155" s="63">
        <v>0</v>
      </c>
    </row>
    <row r="156" spans="1:3" ht="15" thickBot="1">
      <c r="A156" s="59" t="s">
        <v>154</v>
      </c>
      <c r="B156" s="65">
        <v>0</v>
      </c>
      <c r="C156" s="65">
        <v>0</v>
      </c>
    </row>
    <row r="157" spans="1:3" ht="15" thickBot="1">
      <c r="A157" s="59" t="s">
        <v>155</v>
      </c>
      <c r="B157" s="62">
        <v>3187</v>
      </c>
      <c r="C157" s="62">
        <v>3300</v>
      </c>
    </row>
    <row r="158" spans="1:3" ht="15" thickBot="1">
      <c r="A158" s="59" t="s">
        <v>156</v>
      </c>
      <c r="B158" s="64">
        <v>263</v>
      </c>
      <c r="C158" s="64">
        <v>14</v>
      </c>
    </row>
    <row r="159" spans="1:3" ht="15" thickBot="1">
      <c r="A159" s="59" t="s">
        <v>157</v>
      </c>
      <c r="B159" s="64">
        <v>0</v>
      </c>
      <c r="C159" s="64">
        <v>0</v>
      </c>
    </row>
    <row r="160" spans="1:3" ht="15" thickBot="1">
      <c r="A160" s="59" t="s">
        <v>158</v>
      </c>
      <c r="B160" s="63">
        <v>0</v>
      </c>
      <c r="C160" s="63">
        <v>0</v>
      </c>
    </row>
    <row r="161" spans="1:3" ht="15" thickBot="1">
      <c r="A161" s="59" t="s">
        <v>159</v>
      </c>
      <c r="B161" s="65">
        <v>58684.61</v>
      </c>
      <c r="C161" s="65">
        <v>56241.05</v>
      </c>
    </row>
    <row r="162" spans="1:3" ht="15" thickBot="1">
      <c r="A162" s="59" t="s">
        <v>160</v>
      </c>
      <c r="B162" s="65">
        <v>58684.61</v>
      </c>
      <c r="C162" s="65">
        <v>56241.05</v>
      </c>
    </row>
    <row r="163" spans="1:3" ht="15" thickBot="1">
      <c r="A163" s="59" t="s">
        <v>161</v>
      </c>
      <c r="B163" s="62">
        <v>58684.61</v>
      </c>
      <c r="C163" s="62">
        <v>56241.05</v>
      </c>
    </row>
    <row r="164" spans="1:3" ht="15" thickBot="1">
      <c r="A164" s="59" t="s">
        <v>162</v>
      </c>
      <c r="B164" s="58"/>
      <c r="C164" s="58"/>
    </row>
    <row r="165" spans="1:3" ht="15" thickBot="1">
      <c r="A165" s="59" t="s">
        <v>163</v>
      </c>
      <c r="B165" s="60">
        <v>86250.52</v>
      </c>
      <c r="C165" s="60">
        <v>101931.99</v>
      </c>
    </row>
    <row r="166" spans="1:3" ht="15" thickBot="1">
      <c r="A166" s="59" t="s">
        <v>164</v>
      </c>
      <c r="B166" s="64">
        <v>29.85</v>
      </c>
      <c r="C166" s="64">
        <v>29.85</v>
      </c>
    </row>
    <row r="167" spans="1:3" ht="15" thickBot="1">
      <c r="A167" s="59" t="s">
        <v>165</v>
      </c>
      <c r="B167" s="58"/>
      <c r="C167" s="58"/>
    </row>
    <row r="168" spans="1:3" ht="15" thickBot="1">
      <c r="A168" s="59" t="s">
        <v>166</v>
      </c>
      <c r="B168" s="64">
        <v>0</v>
      </c>
      <c r="C168" s="64">
        <v>46.11</v>
      </c>
    </row>
    <row r="169" spans="1:3" ht="15" thickBot="1">
      <c r="A169" s="59" t="s">
        <v>167</v>
      </c>
      <c r="B169" s="60">
        <v>6550.77</v>
      </c>
      <c r="C169" s="60">
        <v>6550.77</v>
      </c>
    </row>
    <row r="170" spans="1:3" ht="15" thickBot="1">
      <c r="A170" s="59" t="s">
        <v>168</v>
      </c>
      <c r="B170" s="60">
        <v>2977.73</v>
      </c>
      <c r="C170" s="60">
        <v>2977.73</v>
      </c>
    </row>
    <row r="171" spans="1:3" ht="15" thickBot="1">
      <c r="A171" s="59" t="s">
        <v>169</v>
      </c>
      <c r="B171" s="60">
        <v>5888.04</v>
      </c>
      <c r="C171" s="60">
        <v>5888.04</v>
      </c>
    </row>
    <row r="172" spans="1:3" ht="15" thickBot="1">
      <c r="A172" s="59" t="s">
        <v>170</v>
      </c>
      <c r="B172" s="64">
        <v>911.9</v>
      </c>
      <c r="C172" s="64">
        <v>911.9</v>
      </c>
    </row>
    <row r="173" spans="1:3" ht="15" thickBot="1">
      <c r="A173" s="59" t="s">
        <v>171</v>
      </c>
      <c r="B173" s="64">
        <v>0</v>
      </c>
      <c r="C173" s="60">
        <v>4319.8900000000003</v>
      </c>
    </row>
    <row r="174" spans="1:3" ht="15" thickBot="1">
      <c r="A174" s="59" t="s">
        <v>172</v>
      </c>
      <c r="B174" s="60">
        <v>1422.69</v>
      </c>
      <c r="C174" s="60">
        <v>1422.69</v>
      </c>
    </row>
    <row r="175" spans="1:3" ht="15" thickBot="1">
      <c r="A175" s="59" t="s">
        <v>173</v>
      </c>
      <c r="B175" s="60">
        <v>2341.67</v>
      </c>
      <c r="C175" s="60">
        <v>2341.67</v>
      </c>
    </row>
    <row r="176" spans="1:3" ht="15" thickBot="1">
      <c r="A176" s="59" t="s">
        <v>174</v>
      </c>
      <c r="B176" s="60">
        <v>2383.7600000000002</v>
      </c>
      <c r="C176" s="60">
        <v>2383.7600000000002</v>
      </c>
    </row>
    <row r="177" spans="1:3" ht="15" thickBot="1">
      <c r="A177" s="59" t="s">
        <v>175</v>
      </c>
      <c r="B177" s="61">
        <v>1116</v>
      </c>
      <c r="C177" s="61">
        <v>1116</v>
      </c>
    </row>
    <row r="178" spans="1:3" ht="15" thickBot="1">
      <c r="A178" s="59" t="s">
        <v>176</v>
      </c>
      <c r="B178" s="62">
        <v>23592.560000000001</v>
      </c>
      <c r="C178" s="62">
        <v>27958.560000000001</v>
      </c>
    </row>
    <row r="179" spans="1:3" ht="15" thickBot="1">
      <c r="A179" s="59" t="s">
        <v>177</v>
      </c>
      <c r="B179" s="58"/>
      <c r="C179" s="58"/>
    </row>
    <row r="180" spans="1:3" ht="15" thickBot="1">
      <c r="A180" s="59" t="s">
        <v>178</v>
      </c>
      <c r="B180" s="60">
        <v>3282.07</v>
      </c>
      <c r="C180" s="60">
        <v>3282.07</v>
      </c>
    </row>
    <row r="181" spans="1:3" ht="15" thickBot="1">
      <c r="A181" s="59" t="s">
        <v>179</v>
      </c>
      <c r="B181" s="64">
        <v>0</v>
      </c>
      <c r="C181" s="60">
        <v>2428.7800000000002</v>
      </c>
    </row>
    <row r="182" spans="1:3" ht="15" thickBot="1">
      <c r="A182" s="59" t="s">
        <v>180</v>
      </c>
      <c r="B182" s="64">
        <v>0</v>
      </c>
      <c r="C182" s="64">
        <v>0</v>
      </c>
    </row>
    <row r="183" spans="1:3" ht="15" thickBot="1">
      <c r="A183" s="59" t="s">
        <v>181</v>
      </c>
      <c r="B183" s="60">
        <v>4732.7299999999996</v>
      </c>
      <c r="C183" s="60">
        <v>4732.7299999999996</v>
      </c>
    </row>
    <row r="184" spans="1:3" ht="15" thickBot="1">
      <c r="A184" s="59" t="s">
        <v>182</v>
      </c>
      <c r="B184" s="60">
        <v>1224.6099999999999</v>
      </c>
      <c r="C184" s="60">
        <v>1224.6099999999999</v>
      </c>
    </row>
    <row r="185" spans="1:3" ht="15" thickBot="1">
      <c r="A185" s="59" t="s">
        <v>183</v>
      </c>
      <c r="B185" s="60">
        <v>2651.5</v>
      </c>
      <c r="C185" s="60">
        <v>2651.5</v>
      </c>
    </row>
    <row r="186" spans="1:3" ht="15" thickBot="1">
      <c r="A186" s="59" t="s">
        <v>184</v>
      </c>
      <c r="B186" s="64">
        <v>0</v>
      </c>
      <c r="C186" s="64">
        <v>0</v>
      </c>
    </row>
    <row r="187" spans="1:3" ht="15" thickBot="1">
      <c r="A187" s="59" t="s">
        <v>185</v>
      </c>
      <c r="B187" s="60">
        <v>4245.13</v>
      </c>
      <c r="C187" s="60">
        <v>4245.13</v>
      </c>
    </row>
    <row r="188" spans="1:3" ht="15" thickBot="1">
      <c r="A188" s="59" t="s">
        <v>186</v>
      </c>
      <c r="B188" s="64">
        <v>0</v>
      </c>
      <c r="C188" s="60">
        <v>1285.3</v>
      </c>
    </row>
    <row r="189" spans="1:3" ht="15" thickBot="1">
      <c r="A189" s="59" t="s">
        <v>187</v>
      </c>
      <c r="B189" s="64">
        <v>327.08999999999997</v>
      </c>
      <c r="C189" s="64">
        <v>327.08999999999997</v>
      </c>
    </row>
    <row r="190" spans="1:3" ht="15" thickBot="1">
      <c r="A190" s="59" t="s">
        <v>188</v>
      </c>
      <c r="B190" s="60">
        <v>3552.77</v>
      </c>
      <c r="C190" s="60">
        <v>3552.77</v>
      </c>
    </row>
    <row r="191" spans="1:3" ht="15" thickBot="1">
      <c r="A191" s="59" t="s">
        <v>189</v>
      </c>
      <c r="B191" s="60">
        <v>2845.1</v>
      </c>
      <c r="C191" s="60">
        <v>2845.1</v>
      </c>
    </row>
    <row r="192" spans="1:3" ht="15" thickBot="1">
      <c r="A192" s="59" t="s">
        <v>190</v>
      </c>
      <c r="B192" s="63">
        <v>220</v>
      </c>
      <c r="C192" s="63">
        <v>190</v>
      </c>
    </row>
    <row r="193" spans="1:3" ht="15" thickBot="1">
      <c r="A193" s="59" t="s">
        <v>191</v>
      </c>
      <c r="B193" s="62">
        <v>3065.1</v>
      </c>
      <c r="C193" s="62">
        <v>3035.1</v>
      </c>
    </row>
    <row r="194" spans="1:3" ht="15" thickBot="1">
      <c r="A194" s="59" t="s">
        <v>192</v>
      </c>
      <c r="B194" s="61">
        <v>2021.97</v>
      </c>
      <c r="C194" s="61">
        <v>2021.97</v>
      </c>
    </row>
    <row r="195" spans="1:3" ht="15" thickBot="1">
      <c r="A195" s="59" t="s">
        <v>193</v>
      </c>
      <c r="B195" s="62">
        <v>25102.97</v>
      </c>
      <c r="C195" s="62">
        <v>28787.05</v>
      </c>
    </row>
    <row r="196" spans="1:3" ht="15" thickBot="1">
      <c r="A196" s="59" t="s">
        <v>194</v>
      </c>
      <c r="B196" s="61">
        <v>-7171.65</v>
      </c>
      <c r="C196" s="63">
        <v>-65.33</v>
      </c>
    </row>
    <row r="197" spans="1:3" ht="15" thickBot="1">
      <c r="A197" s="59" t="s">
        <v>195</v>
      </c>
      <c r="B197" s="65">
        <v>127804.25</v>
      </c>
      <c r="C197" s="65">
        <v>158642.12</v>
      </c>
    </row>
    <row r="198" spans="1:3" ht="15" thickBot="1">
      <c r="A198" s="59" t="s">
        <v>196</v>
      </c>
      <c r="B198" s="62">
        <v>186488.86</v>
      </c>
      <c r="C198" s="62">
        <v>214883.17</v>
      </c>
    </row>
    <row r="199" spans="1:3" ht="15" thickBot="1">
      <c r="A199" s="58"/>
      <c r="B199" s="58"/>
      <c r="C199" s="58"/>
    </row>
    <row r="200" spans="1:3" ht="15" thickBot="1">
      <c r="A200" s="58"/>
      <c r="B200" s="58"/>
      <c r="C200" s="58"/>
    </row>
    <row r="201" spans="1:3" ht="15" thickBot="1">
      <c r="A201" s="58"/>
      <c r="B201" s="58"/>
      <c r="C201" s="58"/>
    </row>
    <row r="202" spans="1:3" ht="15.75" customHeight="1" thickBot="1">
      <c r="A202" s="75" t="s">
        <v>197</v>
      </c>
      <c r="B202" s="76"/>
      <c r="C202" s="77"/>
    </row>
    <row r="203" spans="1:3">
      <c r="A203" s="78"/>
      <c r="B203" s="78"/>
      <c r="C203" s="78"/>
    </row>
  </sheetData>
  <mergeCells count="6">
    <mergeCell ref="A1:C1"/>
    <mergeCell ref="A2:C2"/>
    <mergeCell ref="A3:C3"/>
    <mergeCell ref="B5:C5"/>
    <mergeCell ref="A203:C203"/>
    <mergeCell ref="A202:C202"/>
  </mergeCells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63"/>
  <sheetViews>
    <sheetView zoomScale="130" zoomScaleNormal="130" workbookViewId="0">
      <pane xSplit="8" ySplit="5" topLeftCell="I370" activePane="bottomRight" state="frozenSplit"/>
      <selection pane="bottomRight" activeCell="J13" sqref="J13"/>
      <selection pane="bottomLeft" activeCell="A6" sqref="A6"/>
      <selection pane="topRight" activeCell="I1" sqref="I1"/>
    </sheetView>
  </sheetViews>
  <sheetFormatPr defaultRowHeight="14.45"/>
  <cols>
    <col min="1" max="3" width="3" style="17" customWidth="1"/>
    <col min="4" max="7" width="3" style="28" customWidth="1"/>
    <col min="8" max="8" width="29.28515625" style="28" customWidth="1"/>
    <col min="9" max="10" width="10.85546875" customWidth="1"/>
    <col min="11" max="11" width="11.7109375" customWidth="1"/>
    <col min="12" max="12" width="11.42578125" customWidth="1"/>
  </cols>
  <sheetData>
    <row r="1" spans="1:12" ht="15.6">
      <c r="A1" s="3" t="s">
        <v>0</v>
      </c>
      <c r="B1" s="2"/>
      <c r="C1" s="2"/>
      <c r="D1" s="27"/>
      <c r="E1" s="27"/>
      <c r="F1" s="27"/>
      <c r="G1" s="27"/>
      <c r="H1" s="27"/>
      <c r="I1" s="1"/>
      <c r="J1" s="1"/>
      <c r="K1" s="1"/>
      <c r="L1" s="18"/>
    </row>
    <row r="2" spans="1:12" ht="18">
      <c r="A2" s="4" t="s">
        <v>198</v>
      </c>
      <c r="B2" s="2"/>
      <c r="C2" s="2"/>
      <c r="D2" s="27"/>
      <c r="E2" s="27"/>
      <c r="F2" s="27"/>
      <c r="G2" s="27"/>
      <c r="H2" s="27"/>
      <c r="I2" s="1"/>
      <c r="J2" s="1"/>
      <c r="K2" s="1"/>
      <c r="L2" s="19"/>
    </row>
    <row r="3" spans="1:12">
      <c r="A3" s="5" t="s">
        <v>199</v>
      </c>
      <c r="B3" s="2"/>
      <c r="C3" s="2"/>
      <c r="D3" s="27"/>
      <c r="E3" s="27"/>
      <c r="F3" s="27"/>
      <c r="G3" s="27"/>
      <c r="H3" s="27"/>
      <c r="I3" s="1"/>
      <c r="J3" s="1"/>
      <c r="K3" s="1"/>
      <c r="L3" s="18"/>
    </row>
    <row r="4" spans="1:12">
      <c r="A4" s="2"/>
      <c r="B4" s="2"/>
      <c r="C4" s="2"/>
      <c r="D4" s="27"/>
      <c r="E4" s="27"/>
      <c r="F4" s="27"/>
      <c r="G4" s="27"/>
      <c r="H4" s="27"/>
      <c r="I4" s="6"/>
      <c r="J4" s="6"/>
      <c r="K4" s="6"/>
      <c r="L4" s="6"/>
    </row>
    <row r="5" spans="1:12" s="22" customFormat="1">
      <c r="A5" s="20"/>
      <c r="B5" s="20"/>
      <c r="C5" s="20"/>
      <c r="D5" s="27"/>
      <c r="E5" s="27"/>
      <c r="F5" s="27"/>
      <c r="G5" s="27"/>
      <c r="H5" s="27"/>
      <c r="I5" s="21" t="s">
        <v>200</v>
      </c>
      <c r="J5" s="21" t="s">
        <v>201</v>
      </c>
      <c r="K5" s="21" t="s">
        <v>202</v>
      </c>
      <c r="L5" s="21" t="s">
        <v>203</v>
      </c>
    </row>
    <row r="6" spans="1:12">
      <c r="A6" s="2"/>
      <c r="B6" s="2"/>
      <c r="C6" s="2"/>
      <c r="D6" s="28" t="s">
        <v>204</v>
      </c>
      <c r="E6" s="27"/>
      <c r="F6" s="27"/>
      <c r="G6" s="27"/>
      <c r="H6" s="29"/>
      <c r="I6" s="25"/>
      <c r="J6" s="7"/>
      <c r="K6" s="7"/>
      <c r="L6" s="8"/>
    </row>
    <row r="7" spans="1:12">
      <c r="A7" s="2"/>
      <c r="B7" s="2"/>
      <c r="C7" s="2"/>
      <c r="D7" s="27"/>
      <c r="E7" s="28" t="s">
        <v>205</v>
      </c>
      <c r="F7" s="27"/>
      <c r="G7" s="27"/>
      <c r="H7" s="29"/>
      <c r="I7" s="26"/>
      <c r="J7" s="34"/>
      <c r="K7" s="34"/>
      <c r="L7" s="32"/>
    </row>
    <row r="8" spans="1:12">
      <c r="A8" s="2"/>
      <c r="B8" s="2"/>
      <c r="C8" s="2"/>
      <c r="D8" s="27"/>
      <c r="E8" s="27"/>
      <c r="F8" s="28" t="s">
        <v>206</v>
      </c>
      <c r="G8" s="27"/>
      <c r="H8"/>
      <c r="I8" s="30">
        <v>665.49</v>
      </c>
      <c r="J8" s="35">
        <v>44424.43</v>
      </c>
      <c r="K8" s="35">
        <v>56144</v>
      </c>
      <c r="L8" s="32">
        <f>J8/K8</f>
        <v>0.79125872755770876</v>
      </c>
    </row>
    <row r="9" spans="1:12">
      <c r="A9" s="2"/>
      <c r="B9" s="2"/>
      <c r="C9" s="2"/>
      <c r="D9" s="27"/>
      <c r="E9" s="27"/>
      <c r="F9" s="28" t="s">
        <v>207</v>
      </c>
      <c r="G9" s="27"/>
      <c r="H9"/>
      <c r="I9" s="30">
        <v>363</v>
      </c>
      <c r="J9" s="35">
        <v>13701</v>
      </c>
      <c r="K9" s="35">
        <v>19844</v>
      </c>
      <c r="L9" s="32">
        <f t="shared" ref="L9:L11" si="0">J9/K9</f>
        <v>0.69043539608949811</v>
      </c>
    </row>
    <row r="10" spans="1:12">
      <c r="A10" s="2"/>
      <c r="B10" s="2"/>
      <c r="C10" s="2"/>
      <c r="D10" s="27"/>
      <c r="E10" s="27"/>
      <c r="F10" s="28" t="s">
        <v>208</v>
      </c>
      <c r="G10" s="27"/>
      <c r="H10"/>
      <c r="I10" s="30">
        <v>0</v>
      </c>
      <c r="J10" s="35">
        <v>934.17</v>
      </c>
      <c r="K10" s="35">
        <v>944</v>
      </c>
      <c r="L10" s="32">
        <f t="shared" si="0"/>
        <v>0.98958686440677956</v>
      </c>
    </row>
    <row r="11" spans="1:12">
      <c r="A11" s="2"/>
      <c r="B11" s="2"/>
      <c r="C11" s="2"/>
      <c r="D11" s="27"/>
      <c r="E11" s="27"/>
      <c r="F11" s="28" t="s">
        <v>209</v>
      </c>
      <c r="G11" s="27"/>
      <c r="H11"/>
      <c r="I11" s="30">
        <v>135.49</v>
      </c>
      <c r="J11" s="35">
        <v>3127.65</v>
      </c>
      <c r="K11" s="35">
        <v>2590</v>
      </c>
      <c r="L11" s="32">
        <f t="shared" si="0"/>
        <v>1.2075868725868726</v>
      </c>
    </row>
    <row r="12" spans="1:12">
      <c r="A12" s="2"/>
      <c r="B12" s="2"/>
      <c r="C12" s="2"/>
      <c r="D12" s="27"/>
      <c r="E12" s="27"/>
      <c r="F12" s="28" t="s">
        <v>210</v>
      </c>
      <c r="G12" s="27"/>
      <c r="H12"/>
      <c r="I12" s="31">
        <v>0</v>
      </c>
      <c r="J12" s="36">
        <v>271</v>
      </c>
      <c r="K12" s="36">
        <v>518</v>
      </c>
      <c r="L12" s="33">
        <v>0</v>
      </c>
    </row>
    <row r="13" spans="1:12">
      <c r="A13" s="2"/>
      <c r="B13" s="2"/>
      <c r="C13" s="2"/>
      <c r="D13" s="27"/>
      <c r="E13" s="28" t="s">
        <v>211</v>
      </c>
      <c r="F13" s="27"/>
      <c r="G13" s="27"/>
      <c r="H13" s="29"/>
      <c r="I13" s="30">
        <f>SUM(I8:I12)</f>
        <v>1163.98</v>
      </c>
      <c r="J13" s="30">
        <f>SUM(J8:J12)</f>
        <v>62458.25</v>
      </c>
      <c r="K13" s="35">
        <f>SUM(K8:K12)</f>
        <v>80040</v>
      </c>
      <c r="L13" s="32">
        <f>J13/K13</f>
        <v>0.78033795602198897</v>
      </c>
    </row>
    <row r="14" spans="1:12">
      <c r="A14" s="2"/>
      <c r="B14" s="2"/>
      <c r="C14" s="2"/>
      <c r="D14" s="27"/>
      <c r="E14" s="27"/>
      <c r="F14" s="27"/>
      <c r="G14" s="27"/>
      <c r="I14" s="30"/>
      <c r="J14" s="35"/>
      <c r="K14" s="35"/>
      <c r="L14" s="32"/>
    </row>
    <row r="15" spans="1:12">
      <c r="A15" s="2"/>
      <c r="B15" s="2"/>
      <c r="C15" s="2"/>
      <c r="D15" s="27"/>
      <c r="E15" s="28" t="s">
        <v>212</v>
      </c>
      <c r="F15" s="27"/>
      <c r="G15" s="27"/>
      <c r="H15" s="29"/>
      <c r="I15" s="30"/>
      <c r="J15" s="35"/>
      <c r="K15" s="35"/>
      <c r="L15" s="32"/>
    </row>
    <row r="16" spans="1:12" ht="28.9" customHeight="1">
      <c r="A16" s="2"/>
      <c r="B16" s="2"/>
      <c r="C16" s="2"/>
      <c r="D16" s="27"/>
      <c r="E16" s="27"/>
      <c r="F16" s="28" t="s">
        <v>213</v>
      </c>
      <c r="G16" s="27"/>
      <c r="H16" s="29"/>
      <c r="I16" s="30">
        <v>597</v>
      </c>
      <c r="J16" s="35">
        <v>3343</v>
      </c>
      <c r="K16" s="35">
        <v>7800</v>
      </c>
      <c r="L16" s="32">
        <f t="shared" ref="L16:L20" si="1">J16/K16</f>
        <v>0.42858974358974361</v>
      </c>
    </row>
    <row r="17" spans="1:12">
      <c r="A17" s="2"/>
      <c r="B17" s="2"/>
      <c r="C17" s="2"/>
      <c r="D17" s="27"/>
      <c r="E17" s="27"/>
      <c r="F17" s="28" t="s">
        <v>214</v>
      </c>
      <c r="G17" s="27"/>
      <c r="H17" s="29"/>
      <c r="I17" s="30">
        <v>0</v>
      </c>
      <c r="J17" s="35">
        <v>1399</v>
      </c>
      <c r="K17" s="35">
        <v>3900</v>
      </c>
      <c r="L17" s="32">
        <f t="shared" si="1"/>
        <v>0.35871794871794871</v>
      </c>
    </row>
    <row r="18" spans="1:12">
      <c r="A18" s="2"/>
      <c r="B18" s="2"/>
      <c r="C18" s="2"/>
      <c r="D18" s="27"/>
      <c r="E18" s="27"/>
      <c r="F18" s="28" t="s">
        <v>215</v>
      </c>
      <c r="G18" s="27"/>
      <c r="H18" s="29"/>
      <c r="I18" s="30">
        <v>0</v>
      </c>
      <c r="J18" s="35">
        <v>700</v>
      </c>
      <c r="K18" s="35">
        <v>1925</v>
      </c>
      <c r="L18" s="32">
        <f t="shared" si="1"/>
        <v>0.36363636363636365</v>
      </c>
    </row>
    <row r="19" spans="1:12">
      <c r="A19" s="2"/>
      <c r="B19" s="2"/>
      <c r="C19" s="2"/>
      <c r="D19" s="27"/>
      <c r="E19" s="27"/>
      <c r="F19" s="28" t="s">
        <v>216</v>
      </c>
      <c r="G19" s="27"/>
      <c r="H19" s="29"/>
      <c r="I19" s="31">
        <v>0</v>
      </c>
      <c r="J19" s="36">
        <v>669</v>
      </c>
      <c r="K19" s="36">
        <v>1000</v>
      </c>
      <c r="L19" s="33">
        <f t="shared" si="1"/>
        <v>0.66900000000000004</v>
      </c>
    </row>
    <row r="20" spans="1:12">
      <c r="A20" s="2"/>
      <c r="B20" s="2"/>
      <c r="C20" s="2"/>
      <c r="D20" s="27"/>
      <c r="E20" s="28" t="s">
        <v>217</v>
      </c>
      <c r="F20" s="27"/>
      <c r="G20" s="27"/>
      <c r="H20" s="29"/>
      <c r="I20" s="30">
        <f>SUM(I16:I19)</f>
        <v>597</v>
      </c>
      <c r="J20" s="30">
        <f>SUM(J16:J19)</f>
        <v>6111</v>
      </c>
      <c r="K20" s="30">
        <f>SUM(K16:K19)</f>
        <v>14625</v>
      </c>
      <c r="L20" s="32">
        <f t="shared" si="1"/>
        <v>0.41784615384615387</v>
      </c>
    </row>
    <row r="21" spans="1:12">
      <c r="A21" s="2"/>
      <c r="B21" s="2"/>
      <c r="C21" s="2"/>
      <c r="D21" s="27"/>
      <c r="F21" s="27"/>
      <c r="G21" s="27"/>
      <c r="H21" s="29"/>
      <c r="I21" s="30"/>
      <c r="J21" s="35"/>
      <c r="K21" s="35"/>
      <c r="L21" s="32"/>
    </row>
    <row r="22" spans="1:12">
      <c r="A22" s="2"/>
      <c r="B22" s="2"/>
      <c r="C22" s="2"/>
      <c r="D22" s="27"/>
      <c r="E22" s="28" t="s">
        <v>218</v>
      </c>
      <c r="F22" s="27"/>
      <c r="G22" s="27"/>
      <c r="H22"/>
      <c r="I22" s="30"/>
      <c r="J22" s="35"/>
      <c r="K22" s="35"/>
      <c r="L22" s="32"/>
    </row>
    <row r="23" spans="1:12">
      <c r="A23" s="2"/>
      <c r="B23" s="2"/>
      <c r="C23" s="2"/>
      <c r="D23" s="27"/>
      <c r="E23" s="27"/>
      <c r="F23" s="28" t="s">
        <v>219</v>
      </c>
      <c r="G23" s="27"/>
      <c r="H23"/>
      <c r="I23" s="30">
        <v>0</v>
      </c>
      <c r="J23" s="35">
        <v>100</v>
      </c>
      <c r="K23" s="35">
        <v>50</v>
      </c>
      <c r="L23" s="32">
        <f t="shared" ref="L23:L27" si="2">J23/K23</f>
        <v>2</v>
      </c>
    </row>
    <row r="24" spans="1:12">
      <c r="A24" s="2"/>
      <c r="B24" s="2"/>
      <c r="C24" s="2"/>
      <c r="D24" s="27"/>
      <c r="E24" s="27"/>
      <c r="F24" s="28" t="s">
        <v>220</v>
      </c>
      <c r="G24" s="27"/>
      <c r="H24"/>
      <c r="I24" s="30">
        <v>90</v>
      </c>
      <c r="J24" s="35">
        <v>230</v>
      </c>
      <c r="K24" s="35">
        <v>280</v>
      </c>
      <c r="L24" s="32">
        <f t="shared" si="2"/>
        <v>0.8214285714285714</v>
      </c>
    </row>
    <row r="25" spans="1:12">
      <c r="A25" s="2"/>
      <c r="B25" s="2"/>
      <c r="C25" s="2"/>
      <c r="D25" s="27"/>
      <c r="E25" s="27"/>
      <c r="F25" s="28" t="s">
        <v>221</v>
      </c>
      <c r="G25" s="27"/>
      <c r="H25"/>
      <c r="I25" s="30">
        <v>0</v>
      </c>
      <c r="J25" s="35">
        <v>300</v>
      </c>
      <c r="K25" s="35">
        <v>450</v>
      </c>
      <c r="L25" s="32">
        <f t="shared" si="2"/>
        <v>0.66666666666666663</v>
      </c>
    </row>
    <row r="26" spans="1:12">
      <c r="A26" s="2"/>
      <c r="B26" s="2"/>
      <c r="C26" s="2"/>
      <c r="D26" s="27"/>
      <c r="E26" s="27"/>
      <c r="F26" s="28" t="s">
        <v>222</v>
      </c>
      <c r="G26" s="27"/>
      <c r="H26"/>
      <c r="I26" s="31">
        <v>0</v>
      </c>
      <c r="J26" s="36">
        <v>200</v>
      </c>
      <c r="K26" s="36">
        <v>300</v>
      </c>
      <c r="L26" s="33">
        <f t="shared" si="2"/>
        <v>0.66666666666666663</v>
      </c>
    </row>
    <row r="27" spans="1:12">
      <c r="A27" s="2"/>
      <c r="B27" s="2"/>
      <c r="C27" s="2"/>
      <c r="D27" s="27"/>
      <c r="E27" s="28" t="s">
        <v>223</v>
      </c>
      <c r="F27" s="27"/>
      <c r="G27" s="27"/>
      <c r="H27"/>
      <c r="I27" s="30">
        <f>SUM(I23:I26)</f>
        <v>90</v>
      </c>
      <c r="J27" s="30">
        <f>SUM(J23:J26)</f>
        <v>830</v>
      </c>
      <c r="K27" s="30">
        <f>SUM(K23:K26)</f>
        <v>1080</v>
      </c>
      <c r="L27" s="32">
        <f t="shared" si="2"/>
        <v>0.76851851851851849</v>
      </c>
    </row>
    <row r="28" spans="1:12">
      <c r="A28" s="2"/>
      <c r="B28" s="2"/>
      <c r="C28" s="2"/>
      <c r="D28" s="27"/>
      <c r="E28" s="17" t="s">
        <v>224</v>
      </c>
      <c r="F28" s="27"/>
      <c r="G28" s="27"/>
      <c r="H28"/>
      <c r="I28" s="30"/>
      <c r="J28" s="30"/>
      <c r="K28" s="30"/>
      <c r="L28" s="32"/>
    </row>
    <row r="29" spans="1:12">
      <c r="A29" s="2"/>
      <c r="B29" s="2"/>
      <c r="C29" s="2"/>
      <c r="D29" s="27"/>
      <c r="E29" s="27"/>
      <c r="F29" s="27"/>
      <c r="G29" s="27"/>
      <c r="I29" s="30"/>
      <c r="J29" s="30"/>
      <c r="K29" s="30"/>
      <c r="L29" s="32"/>
    </row>
    <row r="30" spans="1:12">
      <c r="A30" s="2"/>
      <c r="B30" s="2"/>
      <c r="C30" s="2"/>
      <c r="D30" s="27"/>
      <c r="E30" s="28" t="s">
        <v>225</v>
      </c>
      <c r="F30" s="27"/>
      <c r="G30" s="27"/>
      <c r="H30"/>
      <c r="I30" s="30"/>
      <c r="J30" s="35"/>
      <c r="K30" s="35"/>
      <c r="L30" s="32"/>
    </row>
    <row r="31" spans="1:12">
      <c r="A31" s="2"/>
      <c r="B31" s="2"/>
      <c r="C31" s="2"/>
      <c r="D31" s="27"/>
      <c r="F31" s="28" t="s">
        <v>226</v>
      </c>
      <c r="G31" s="27"/>
      <c r="H31"/>
      <c r="I31" s="30">
        <v>0</v>
      </c>
      <c r="J31" s="35">
        <v>0</v>
      </c>
      <c r="K31" s="35"/>
      <c r="L31" s="32"/>
    </row>
    <row r="32" spans="1:12">
      <c r="A32" s="2"/>
      <c r="B32" s="2"/>
      <c r="C32" s="2"/>
      <c r="D32" s="27"/>
      <c r="E32" s="27"/>
      <c r="F32" s="28" t="s">
        <v>227</v>
      </c>
      <c r="G32" s="27"/>
      <c r="H32"/>
      <c r="I32" s="30">
        <v>0</v>
      </c>
      <c r="J32" s="35">
        <v>50</v>
      </c>
      <c r="K32" s="35">
        <v>100</v>
      </c>
      <c r="L32" s="32">
        <f>J32/K32</f>
        <v>0.5</v>
      </c>
    </row>
    <row r="33" spans="1:12">
      <c r="A33" s="2"/>
      <c r="B33" s="2"/>
      <c r="C33" s="2"/>
      <c r="D33" s="27"/>
      <c r="E33" s="27"/>
      <c r="F33" s="28" t="s">
        <v>228</v>
      </c>
      <c r="G33" s="27"/>
      <c r="H33"/>
      <c r="I33" s="30">
        <v>0</v>
      </c>
      <c r="J33" s="35">
        <v>0</v>
      </c>
      <c r="K33" s="35"/>
      <c r="L33" s="32"/>
    </row>
    <row r="34" spans="1:12" ht="28.9" customHeight="1">
      <c r="A34" s="2"/>
      <c r="B34" s="2"/>
      <c r="C34" s="2"/>
      <c r="D34" s="27"/>
      <c r="E34" s="27"/>
      <c r="F34" s="28" t="s">
        <v>229</v>
      </c>
      <c r="G34" s="27"/>
      <c r="H34"/>
      <c r="I34" s="30">
        <v>387.5</v>
      </c>
      <c r="J34" s="35">
        <v>18900</v>
      </c>
      <c r="K34" s="35">
        <v>24000</v>
      </c>
      <c r="L34" s="32">
        <f t="shared" ref="L34:L40" si="3">J34/K34</f>
        <v>0.78749999999999998</v>
      </c>
    </row>
    <row r="35" spans="1:12">
      <c r="A35" s="2"/>
      <c r="B35" s="2"/>
      <c r="C35" s="2"/>
      <c r="D35" s="27"/>
      <c r="E35" s="27"/>
      <c r="F35" s="28" t="s">
        <v>230</v>
      </c>
      <c r="H35"/>
      <c r="I35" s="30">
        <v>1.42</v>
      </c>
      <c r="J35" s="35">
        <v>17.16</v>
      </c>
      <c r="K35" s="35">
        <v>65</v>
      </c>
      <c r="L35" s="32">
        <f t="shared" si="3"/>
        <v>0.26400000000000001</v>
      </c>
    </row>
    <row r="36" spans="1:12">
      <c r="A36" s="2"/>
      <c r="B36" s="2"/>
      <c r="C36" s="2"/>
      <c r="D36" s="27"/>
      <c r="E36" s="27"/>
      <c r="F36" s="17" t="s">
        <v>231</v>
      </c>
      <c r="H36"/>
      <c r="I36" s="30">
        <v>0</v>
      </c>
      <c r="J36" s="35">
        <v>9</v>
      </c>
      <c r="K36" s="35">
        <v>2750</v>
      </c>
      <c r="L36" s="32">
        <f t="shared" si="3"/>
        <v>3.2727272727272726E-3</v>
      </c>
    </row>
    <row r="37" spans="1:12">
      <c r="A37" s="2"/>
      <c r="B37" s="2"/>
      <c r="C37" s="2"/>
      <c r="D37" s="27"/>
      <c r="E37" s="27"/>
      <c r="F37" s="17" t="s">
        <v>232</v>
      </c>
      <c r="H37"/>
      <c r="I37" s="30">
        <v>0</v>
      </c>
      <c r="J37" s="35">
        <v>19.52</v>
      </c>
      <c r="K37" s="35">
        <v>8</v>
      </c>
      <c r="L37" s="32">
        <f t="shared" si="3"/>
        <v>2.44</v>
      </c>
    </row>
    <row r="38" spans="1:12">
      <c r="A38" s="2"/>
      <c r="B38" s="2"/>
      <c r="C38" s="2"/>
      <c r="D38" s="27"/>
      <c r="E38" s="27"/>
      <c r="F38" s="28" t="s">
        <v>233</v>
      </c>
      <c r="H38"/>
      <c r="I38" s="30">
        <v>0</v>
      </c>
      <c r="J38" s="35">
        <v>40</v>
      </c>
      <c r="K38" s="35"/>
      <c r="L38" s="32"/>
    </row>
    <row r="39" spans="1:12">
      <c r="A39" s="2"/>
      <c r="B39" s="2"/>
      <c r="C39" s="2"/>
      <c r="D39" s="27"/>
      <c r="E39" s="27"/>
      <c r="F39" s="28" t="s">
        <v>234</v>
      </c>
      <c r="H39"/>
      <c r="I39" s="30">
        <v>0</v>
      </c>
      <c r="J39" s="35">
        <v>160</v>
      </c>
      <c r="K39" s="35">
        <v>80</v>
      </c>
      <c r="L39" s="32">
        <f t="shared" si="3"/>
        <v>2</v>
      </c>
    </row>
    <row r="40" spans="1:12">
      <c r="A40" s="2"/>
      <c r="B40" s="2"/>
      <c r="C40" s="2"/>
      <c r="D40" s="27"/>
      <c r="E40" s="27"/>
      <c r="F40" s="28" t="s">
        <v>235</v>
      </c>
      <c r="H40"/>
      <c r="I40" s="54">
        <v>0</v>
      </c>
      <c r="J40" s="35">
        <v>2210</v>
      </c>
      <c r="K40" s="35">
        <v>1800</v>
      </c>
      <c r="L40" s="32">
        <f t="shared" si="3"/>
        <v>1.2277777777777779</v>
      </c>
    </row>
    <row r="41" spans="1:12">
      <c r="A41" s="2"/>
      <c r="B41" s="2"/>
      <c r="C41" s="2"/>
      <c r="D41" s="27"/>
      <c r="E41" s="27"/>
      <c r="F41" s="28" t="s">
        <v>236</v>
      </c>
      <c r="H41"/>
      <c r="I41" s="31">
        <v>0</v>
      </c>
      <c r="J41" s="36">
        <v>1</v>
      </c>
      <c r="K41" s="36"/>
      <c r="L41" s="33"/>
    </row>
    <row r="42" spans="1:12">
      <c r="A42" s="2"/>
      <c r="B42" s="2"/>
      <c r="C42" s="2"/>
      <c r="D42" s="27"/>
      <c r="E42" s="28" t="s">
        <v>237</v>
      </c>
      <c r="F42" s="27"/>
      <c r="G42" s="27"/>
      <c r="H42"/>
      <c r="I42" s="30">
        <f>SUM(I31:I41)</f>
        <v>388.92</v>
      </c>
      <c r="J42" s="30">
        <f>SUM(J31:J41)</f>
        <v>21406.68</v>
      </c>
      <c r="K42" s="30">
        <f>SUM(K31:K41)</f>
        <v>28803</v>
      </c>
      <c r="L42" s="32">
        <f>J42/K42</f>
        <v>0.74321008228309549</v>
      </c>
    </row>
    <row r="43" spans="1:12">
      <c r="A43" s="2"/>
      <c r="B43" s="2"/>
      <c r="C43" s="2"/>
      <c r="D43" s="27"/>
      <c r="F43" s="27"/>
      <c r="G43" s="27"/>
      <c r="H43"/>
      <c r="I43" s="30"/>
      <c r="J43" s="35"/>
      <c r="K43" s="35"/>
      <c r="L43" s="32"/>
    </row>
    <row r="44" spans="1:12">
      <c r="A44" s="2"/>
      <c r="B44" s="2"/>
      <c r="C44" s="2"/>
      <c r="D44" s="27"/>
      <c r="E44" s="28" t="s">
        <v>238</v>
      </c>
      <c r="F44" s="27"/>
      <c r="G44" s="27"/>
      <c r="H44"/>
      <c r="I44" s="30"/>
      <c r="J44" s="35"/>
      <c r="K44" s="35"/>
      <c r="L44" s="32"/>
    </row>
    <row r="45" spans="1:12">
      <c r="A45" s="2"/>
      <c r="B45" s="2"/>
      <c r="C45" s="2"/>
      <c r="D45" s="27"/>
      <c r="E45" s="27"/>
      <c r="F45" s="28" t="s">
        <v>239</v>
      </c>
      <c r="G45"/>
      <c r="H45"/>
      <c r="I45" s="30">
        <v>0</v>
      </c>
      <c r="J45" s="35">
        <v>0</v>
      </c>
      <c r="K45" s="35"/>
      <c r="L45" s="32"/>
    </row>
    <row r="46" spans="1:12" ht="28.9" customHeight="1">
      <c r="A46" s="2"/>
      <c r="B46" s="2"/>
      <c r="C46" s="2"/>
      <c r="D46" s="27"/>
      <c r="E46" s="27"/>
      <c r="F46" s="27"/>
      <c r="G46" s="28" t="s">
        <v>240</v>
      </c>
      <c r="H46"/>
      <c r="I46" s="30">
        <v>0</v>
      </c>
      <c r="J46" s="35">
        <v>0</v>
      </c>
      <c r="K46" s="35"/>
      <c r="L46" s="32"/>
    </row>
    <row r="47" spans="1:12">
      <c r="A47" s="2"/>
      <c r="B47" s="2"/>
      <c r="C47" s="2"/>
      <c r="D47" s="27"/>
      <c r="E47" s="27"/>
      <c r="F47" s="27"/>
      <c r="G47" s="28" t="s">
        <v>241</v>
      </c>
      <c r="H47"/>
      <c r="I47" s="31">
        <v>0</v>
      </c>
      <c r="J47" s="36">
        <v>104</v>
      </c>
      <c r="K47" s="36"/>
      <c r="L47" s="33"/>
    </row>
    <row r="48" spans="1:12">
      <c r="A48" s="2"/>
      <c r="B48" s="2"/>
      <c r="C48" s="2"/>
      <c r="D48" s="27"/>
      <c r="E48" s="27"/>
      <c r="F48" s="28" t="s">
        <v>242</v>
      </c>
      <c r="G48"/>
      <c r="H48"/>
      <c r="I48" s="31">
        <f>SUM(I45:I47)</f>
        <v>0</v>
      </c>
      <c r="J48" s="36">
        <f>SUM(J45:J47)</f>
        <v>104</v>
      </c>
      <c r="K48" s="36">
        <f>SUM(K45:K47)</f>
        <v>0</v>
      </c>
      <c r="L48" s="33"/>
    </row>
    <row r="49" spans="1:12">
      <c r="A49" s="2"/>
      <c r="B49" s="2"/>
      <c r="C49" s="2"/>
      <c r="D49" s="27"/>
      <c r="E49" s="28" t="s">
        <v>243</v>
      </c>
      <c r="F49" s="27"/>
      <c r="G49" s="27"/>
      <c r="H49"/>
      <c r="I49" s="30">
        <f>I48</f>
        <v>0</v>
      </c>
      <c r="J49" s="30">
        <f>J48</f>
        <v>104</v>
      </c>
      <c r="K49" s="30">
        <f>K48</f>
        <v>0</v>
      </c>
      <c r="L49" s="32"/>
    </row>
    <row r="50" spans="1:12">
      <c r="A50" s="2"/>
      <c r="B50" s="2"/>
      <c r="C50" s="2"/>
      <c r="D50" s="27"/>
      <c r="F50" s="27"/>
      <c r="G50" s="27"/>
      <c r="H50"/>
      <c r="I50" s="30"/>
      <c r="J50" s="30"/>
      <c r="K50" s="30"/>
      <c r="L50" s="32"/>
    </row>
    <row r="51" spans="1:12" ht="28.9" customHeight="1">
      <c r="A51" s="2"/>
      <c r="B51" s="2"/>
      <c r="C51" s="2"/>
      <c r="D51" s="27"/>
      <c r="E51" s="28" t="s">
        <v>244</v>
      </c>
      <c r="F51" s="27"/>
      <c r="G51" s="27"/>
      <c r="H51"/>
      <c r="I51" s="30"/>
      <c r="J51" s="35"/>
      <c r="K51" s="35"/>
      <c r="L51" s="32"/>
    </row>
    <row r="52" spans="1:12" ht="28.9" customHeight="1">
      <c r="A52" s="2"/>
      <c r="B52" s="2"/>
      <c r="C52" s="2"/>
      <c r="D52" s="27"/>
      <c r="E52" s="27"/>
      <c r="F52" s="28" t="s">
        <v>245</v>
      </c>
      <c r="G52" s="27"/>
      <c r="H52"/>
      <c r="I52" s="30">
        <v>39</v>
      </c>
      <c r="J52" s="35">
        <v>39</v>
      </c>
      <c r="K52" s="35">
        <v>78</v>
      </c>
      <c r="L52" s="32">
        <f>J52/K52</f>
        <v>0.5</v>
      </c>
    </row>
    <row r="53" spans="1:12" ht="13.5" customHeight="1">
      <c r="A53" s="2"/>
      <c r="B53" s="2"/>
      <c r="C53" s="2"/>
      <c r="D53" s="27"/>
      <c r="E53" s="27"/>
      <c r="F53" s="28" t="s">
        <v>246</v>
      </c>
      <c r="G53" s="27"/>
      <c r="H53"/>
      <c r="I53" s="30">
        <v>0</v>
      </c>
      <c r="J53" s="35">
        <v>0</v>
      </c>
      <c r="K53" s="35"/>
      <c r="L53" s="32"/>
    </row>
    <row r="54" spans="1:12">
      <c r="A54" s="2"/>
      <c r="B54" s="2"/>
      <c r="C54" s="2"/>
      <c r="D54" s="27"/>
      <c r="E54" s="27"/>
      <c r="F54" s="28" t="s">
        <v>247</v>
      </c>
      <c r="G54" s="27"/>
      <c r="H54"/>
      <c r="I54" s="30">
        <v>0</v>
      </c>
      <c r="J54" s="35">
        <v>0</v>
      </c>
      <c r="K54" s="35">
        <v>78</v>
      </c>
      <c r="L54" s="32">
        <f>J54/K54</f>
        <v>0</v>
      </c>
    </row>
    <row r="55" spans="1:12">
      <c r="A55" s="2"/>
      <c r="B55" s="2"/>
      <c r="C55" s="2"/>
      <c r="D55" s="27"/>
      <c r="E55" s="27"/>
      <c r="F55" s="17" t="s">
        <v>248</v>
      </c>
      <c r="G55" s="27"/>
      <c r="H55"/>
      <c r="I55" s="30">
        <v>0</v>
      </c>
      <c r="J55" s="35">
        <v>0</v>
      </c>
      <c r="K55" s="35"/>
      <c r="L55" s="32"/>
    </row>
    <row r="56" spans="1:12">
      <c r="A56" s="2"/>
      <c r="B56" s="2"/>
      <c r="C56" s="2"/>
      <c r="D56" s="27"/>
      <c r="E56" s="27"/>
      <c r="F56" s="28" t="s">
        <v>249</v>
      </c>
      <c r="G56" s="27"/>
      <c r="H56"/>
      <c r="I56" s="30">
        <v>0</v>
      </c>
      <c r="J56" s="35">
        <v>0</v>
      </c>
      <c r="K56" s="35"/>
      <c r="L56" s="32"/>
    </row>
    <row r="57" spans="1:12">
      <c r="A57" s="2"/>
      <c r="B57" s="2"/>
      <c r="C57" s="2"/>
      <c r="D57" s="27"/>
      <c r="E57" s="27"/>
      <c r="F57" s="28" t="s">
        <v>250</v>
      </c>
      <c r="G57" s="27"/>
      <c r="H57"/>
      <c r="I57" s="30">
        <v>0</v>
      </c>
      <c r="J57" s="35">
        <v>0</v>
      </c>
      <c r="K57" s="35"/>
      <c r="L57" s="32"/>
    </row>
    <row r="58" spans="1:12">
      <c r="A58" s="2"/>
      <c r="B58" s="2"/>
      <c r="C58" s="2"/>
      <c r="D58" s="27"/>
      <c r="E58" s="27"/>
      <c r="F58" s="28" t="s">
        <v>251</v>
      </c>
      <c r="G58" s="27"/>
      <c r="H58"/>
      <c r="I58" s="30">
        <v>0</v>
      </c>
      <c r="J58" s="35">
        <v>39</v>
      </c>
      <c r="K58" s="35">
        <v>78</v>
      </c>
      <c r="L58" s="32">
        <f t="shared" ref="L58:L82" si="4">J58/K58</f>
        <v>0.5</v>
      </c>
    </row>
    <row r="59" spans="1:12">
      <c r="A59" s="2"/>
      <c r="B59" s="2"/>
      <c r="C59" s="2"/>
      <c r="D59" s="27"/>
      <c r="E59" s="27"/>
      <c r="F59" s="28" t="s">
        <v>252</v>
      </c>
      <c r="G59" s="27"/>
      <c r="H59"/>
      <c r="I59" s="30">
        <v>0</v>
      </c>
      <c r="J59" s="35">
        <v>117</v>
      </c>
      <c r="K59" s="35">
        <v>117</v>
      </c>
      <c r="L59" s="32">
        <f t="shared" si="4"/>
        <v>1</v>
      </c>
    </row>
    <row r="60" spans="1:12">
      <c r="A60" s="2"/>
      <c r="B60" s="2"/>
      <c r="C60" s="2"/>
      <c r="D60" s="27"/>
      <c r="E60" s="27"/>
      <c r="F60" s="28" t="s">
        <v>253</v>
      </c>
      <c r="G60" s="27"/>
      <c r="H60"/>
      <c r="I60" s="30">
        <v>0</v>
      </c>
      <c r="J60" s="35">
        <v>0</v>
      </c>
      <c r="K60" s="35">
        <v>78</v>
      </c>
      <c r="L60" s="32">
        <f t="shared" si="4"/>
        <v>0</v>
      </c>
    </row>
    <row r="61" spans="1:12">
      <c r="A61" s="2"/>
      <c r="B61" s="2"/>
      <c r="C61" s="2"/>
      <c r="D61" s="27"/>
      <c r="E61" s="27"/>
      <c r="F61" s="28" t="s">
        <v>254</v>
      </c>
      <c r="G61" s="27"/>
      <c r="H61"/>
      <c r="I61" s="30">
        <v>0</v>
      </c>
      <c r="J61" s="35">
        <v>0</v>
      </c>
      <c r="K61" s="35">
        <v>39</v>
      </c>
      <c r="L61" s="32">
        <f t="shared" si="4"/>
        <v>0</v>
      </c>
    </row>
    <row r="62" spans="1:12">
      <c r="A62" s="2"/>
      <c r="B62" s="2"/>
      <c r="C62" s="2"/>
      <c r="D62" s="27"/>
      <c r="E62" s="27"/>
      <c r="F62" s="28" t="s">
        <v>255</v>
      </c>
      <c r="G62" s="27"/>
      <c r="H62"/>
      <c r="I62" s="30">
        <v>0</v>
      </c>
      <c r="J62" s="35">
        <v>0</v>
      </c>
      <c r="K62" s="35"/>
      <c r="L62" s="32"/>
    </row>
    <row r="63" spans="1:12">
      <c r="A63" s="2"/>
      <c r="B63" s="2"/>
      <c r="C63" s="2"/>
      <c r="D63" s="27"/>
      <c r="E63" s="27"/>
      <c r="F63" s="28" t="s">
        <v>256</v>
      </c>
      <c r="G63" s="27"/>
      <c r="H63"/>
      <c r="I63" s="30">
        <v>0</v>
      </c>
      <c r="J63" s="35">
        <v>0</v>
      </c>
      <c r="K63" s="35">
        <v>39</v>
      </c>
      <c r="L63" s="32">
        <f>J63/K63</f>
        <v>0</v>
      </c>
    </row>
    <row r="64" spans="1:12">
      <c r="A64" s="2"/>
      <c r="B64" s="2"/>
      <c r="C64" s="2"/>
      <c r="D64" s="27"/>
      <c r="E64" s="27"/>
      <c r="F64" s="28" t="s">
        <v>257</v>
      </c>
      <c r="G64" s="27"/>
      <c r="H64"/>
      <c r="I64" s="30">
        <v>0</v>
      </c>
      <c r="J64" s="35">
        <v>78</v>
      </c>
      <c r="K64" s="35">
        <v>78</v>
      </c>
      <c r="L64" s="32">
        <f t="shared" si="4"/>
        <v>1</v>
      </c>
    </row>
    <row r="65" spans="1:12">
      <c r="A65" s="2"/>
      <c r="B65" s="2"/>
      <c r="C65" s="2"/>
      <c r="D65" s="27"/>
      <c r="E65" s="27"/>
      <c r="F65" s="28" t="s">
        <v>258</v>
      </c>
      <c r="G65" s="27"/>
      <c r="H65"/>
      <c r="I65" s="30">
        <v>0</v>
      </c>
      <c r="J65" s="35">
        <v>0</v>
      </c>
      <c r="K65" s="35"/>
      <c r="L65" s="32"/>
    </row>
    <row r="66" spans="1:12">
      <c r="A66" s="2"/>
      <c r="B66" s="2"/>
      <c r="C66" s="2"/>
      <c r="D66" s="27"/>
      <c r="E66" s="27"/>
      <c r="F66" s="28" t="s">
        <v>259</v>
      </c>
      <c r="G66" s="27"/>
      <c r="H66"/>
      <c r="I66" s="30">
        <v>0</v>
      </c>
      <c r="J66" s="35">
        <v>0</v>
      </c>
      <c r="K66" s="35">
        <v>117</v>
      </c>
      <c r="L66" s="32">
        <f t="shared" si="4"/>
        <v>0</v>
      </c>
    </row>
    <row r="67" spans="1:12">
      <c r="A67" s="2"/>
      <c r="B67" s="2"/>
      <c r="C67" s="2"/>
      <c r="D67" s="27"/>
      <c r="E67" s="27"/>
      <c r="F67" s="28" t="s">
        <v>260</v>
      </c>
      <c r="G67" s="27"/>
      <c r="H67"/>
      <c r="I67" s="30">
        <v>0</v>
      </c>
      <c r="J67" s="35">
        <v>0</v>
      </c>
      <c r="K67" s="35">
        <v>39</v>
      </c>
      <c r="L67" s="32">
        <f t="shared" si="4"/>
        <v>0</v>
      </c>
    </row>
    <row r="68" spans="1:12">
      <c r="A68" s="2"/>
      <c r="B68" s="2"/>
      <c r="C68" s="2"/>
      <c r="D68" s="27"/>
      <c r="E68" s="27"/>
      <c r="F68" s="28" t="s">
        <v>261</v>
      </c>
      <c r="G68" s="27"/>
      <c r="H68"/>
      <c r="I68" s="30">
        <v>0</v>
      </c>
      <c r="J68" s="35">
        <v>39</v>
      </c>
      <c r="K68" s="35">
        <v>39</v>
      </c>
      <c r="L68" s="32">
        <f t="shared" si="4"/>
        <v>1</v>
      </c>
    </row>
    <row r="69" spans="1:12">
      <c r="A69" s="2"/>
      <c r="B69" s="2"/>
      <c r="C69" s="2"/>
      <c r="D69" s="27"/>
      <c r="E69" s="27"/>
      <c r="F69" s="28" t="s">
        <v>262</v>
      </c>
      <c r="G69" s="27"/>
      <c r="H69"/>
      <c r="I69" s="30">
        <v>0</v>
      </c>
      <c r="J69" s="35">
        <v>0</v>
      </c>
      <c r="K69" s="35">
        <v>39</v>
      </c>
      <c r="L69" s="32">
        <f t="shared" si="4"/>
        <v>0</v>
      </c>
    </row>
    <row r="70" spans="1:12">
      <c r="A70" s="2"/>
      <c r="B70" s="2"/>
      <c r="C70" s="2"/>
      <c r="D70" s="27"/>
      <c r="E70" s="27"/>
      <c r="F70" s="28" t="s">
        <v>263</v>
      </c>
      <c r="G70" s="27"/>
      <c r="H70"/>
      <c r="I70" s="30">
        <v>0</v>
      </c>
      <c r="J70" s="35">
        <v>0</v>
      </c>
      <c r="K70" s="35">
        <v>39</v>
      </c>
      <c r="L70" s="32">
        <f>J70/K70</f>
        <v>0</v>
      </c>
    </row>
    <row r="71" spans="1:12">
      <c r="A71" s="2"/>
      <c r="B71" s="2"/>
      <c r="C71" s="2"/>
      <c r="D71" s="27"/>
      <c r="E71" s="27"/>
      <c r="F71" s="28" t="s">
        <v>264</v>
      </c>
      <c r="G71" s="27"/>
      <c r="H71"/>
      <c r="I71" s="30">
        <v>0</v>
      </c>
      <c r="J71" s="35">
        <v>39</v>
      </c>
      <c r="K71" s="35">
        <v>195</v>
      </c>
      <c r="L71" s="32">
        <f>J71/K71</f>
        <v>0.2</v>
      </c>
    </row>
    <row r="72" spans="1:12">
      <c r="A72" s="2"/>
      <c r="B72" s="2"/>
      <c r="C72" s="2"/>
      <c r="D72" s="27"/>
      <c r="E72" s="27"/>
      <c r="F72" s="28" t="s">
        <v>265</v>
      </c>
      <c r="G72" s="27"/>
      <c r="H72"/>
      <c r="I72" s="30">
        <v>0</v>
      </c>
      <c r="J72" s="35">
        <v>0</v>
      </c>
      <c r="K72" s="35">
        <v>39</v>
      </c>
      <c r="L72" s="32">
        <f t="shared" si="4"/>
        <v>0</v>
      </c>
    </row>
    <row r="73" spans="1:12">
      <c r="A73" s="2"/>
      <c r="B73" s="2"/>
      <c r="C73" s="2"/>
      <c r="D73" s="27"/>
      <c r="E73" s="27"/>
      <c r="F73" s="28" t="s">
        <v>266</v>
      </c>
      <c r="G73" s="27"/>
      <c r="H73"/>
      <c r="I73" s="30">
        <v>39</v>
      </c>
      <c r="J73" s="35">
        <v>39</v>
      </c>
      <c r="K73" s="35">
        <v>78</v>
      </c>
      <c r="L73" s="32">
        <f t="shared" si="4"/>
        <v>0.5</v>
      </c>
    </row>
    <row r="74" spans="1:12">
      <c r="A74" s="2"/>
      <c r="B74" s="2"/>
      <c r="C74" s="2"/>
      <c r="D74" s="27"/>
      <c r="E74" s="27"/>
      <c r="F74" s="28" t="s">
        <v>267</v>
      </c>
      <c r="G74" s="27"/>
      <c r="H74"/>
      <c r="I74" s="30">
        <v>0</v>
      </c>
      <c r="J74" s="35">
        <v>0</v>
      </c>
      <c r="K74" s="35"/>
      <c r="L74" s="32"/>
    </row>
    <row r="75" spans="1:12">
      <c r="A75" s="2"/>
      <c r="B75" s="2"/>
      <c r="C75" s="2"/>
      <c r="D75" s="27"/>
      <c r="E75" s="27"/>
      <c r="F75" s="28" t="s">
        <v>268</v>
      </c>
      <c r="G75" s="27"/>
      <c r="H75"/>
      <c r="I75" s="30">
        <v>0</v>
      </c>
      <c r="J75" s="35">
        <v>0</v>
      </c>
      <c r="K75" s="35">
        <v>39</v>
      </c>
      <c r="L75" s="32">
        <f t="shared" si="4"/>
        <v>0</v>
      </c>
    </row>
    <row r="76" spans="1:12">
      <c r="A76" s="2"/>
      <c r="B76" s="2"/>
      <c r="C76" s="2"/>
      <c r="D76" s="27"/>
      <c r="E76" s="27"/>
      <c r="F76" s="28" t="s">
        <v>269</v>
      </c>
      <c r="G76" s="27"/>
      <c r="H76"/>
      <c r="I76" s="30">
        <v>78</v>
      </c>
      <c r="J76" s="35">
        <v>156</v>
      </c>
      <c r="K76" s="35">
        <v>78</v>
      </c>
      <c r="L76" s="32">
        <f t="shared" si="4"/>
        <v>2</v>
      </c>
    </row>
    <row r="77" spans="1:12">
      <c r="A77" s="2"/>
      <c r="B77" s="2"/>
      <c r="C77" s="2"/>
      <c r="D77" s="27"/>
      <c r="E77" s="27"/>
      <c r="F77" s="28" t="s">
        <v>270</v>
      </c>
      <c r="G77" s="27"/>
      <c r="H77"/>
      <c r="I77" s="30">
        <v>0</v>
      </c>
      <c r="J77" s="35">
        <v>0</v>
      </c>
      <c r="K77" s="35">
        <v>78</v>
      </c>
      <c r="L77" s="32">
        <f t="shared" si="4"/>
        <v>0</v>
      </c>
    </row>
    <row r="78" spans="1:12">
      <c r="A78" s="2"/>
      <c r="B78" s="2"/>
      <c r="C78" s="2"/>
      <c r="D78" s="27"/>
      <c r="E78" s="27"/>
      <c r="F78" s="28" t="s">
        <v>271</v>
      </c>
      <c r="G78" s="27"/>
      <c r="H78"/>
      <c r="I78" s="30">
        <v>0</v>
      </c>
      <c r="J78" s="35">
        <v>0</v>
      </c>
      <c r="K78" s="35">
        <v>39</v>
      </c>
      <c r="L78" s="32">
        <f t="shared" si="4"/>
        <v>0</v>
      </c>
    </row>
    <row r="79" spans="1:12">
      <c r="A79" s="2"/>
      <c r="B79" s="2"/>
      <c r="C79" s="2"/>
      <c r="D79" s="27"/>
      <c r="E79" s="27"/>
      <c r="F79" s="28" t="s">
        <v>272</v>
      </c>
      <c r="G79" s="27"/>
      <c r="H79"/>
      <c r="I79" s="30">
        <v>0</v>
      </c>
      <c r="J79" s="35">
        <v>0</v>
      </c>
      <c r="K79" s="35">
        <v>117</v>
      </c>
      <c r="L79" s="32">
        <f>J79/K79</f>
        <v>0</v>
      </c>
    </row>
    <row r="80" spans="1:12">
      <c r="A80" s="2"/>
      <c r="B80" s="2"/>
      <c r="C80" s="2"/>
      <c r="D80" s="27"/>
      <c r="E80" s="27"/>
      <c r="F80" s="28" t="s">
        <v>273</v>
      </c>
      <c r="G80" s="27"/>
      <c r="H80"/>
      <c r="I80" s="30">
        <v>0</v>
      </c>
      <c r="J80" s="35">
        <v>0</v>
      </c>
      <c r="K80" s="35"/>
      <c r="L80" s="32"/>
    </row>
    <row r="81" spans="1:12">
      <c r="A81" s="2"/>
      <c r="B81" s="2"/>
      <c r="C81" s="2"/>
      <c r="D81" s="27"/>
      <c r="E81" s="27"/>
      <c r="F81" s="28" t="s">
        <v>274</v>
      </c>
      <c r="G81" s="27"/>
      <c r="H81"/>
      <c r="I81" s="30">
        <v>0</v>
      </c>
      <c r="J81" s="35">
        <v>78</v>
      </c>
      <c r="K81" s="35">
        <v>39</v>
      </c>
      <c r="L81" s="32">
        <f t="shared" si="4"/>
        <v>2</v>
      </c>
    </row>
    <row r="82" spans="1:12">
      <c r="A82" s="2"/>
      <c r="B82" s="2"/>
      <c r="C82" s="2"/>
      <c r="D82" s="27"/>
      <c r="E82" s="27"/>
      <c r="F82" s="28" t="s">
        <v>275</v>
      </c>
      <c r="G82" s="27"/>
      <c r="H82"/>
      <c r="I82" s="30">
        <v>0</v>
      </c>
      <c r="J82" s="35">
        <v>39</v>
      </c>
      <c r="K82" s="35">
        <v>39</v>
      </c>
      <c r="L82" s="32">
        <f t="shared" si="4"/>
        <v>1</v>
      </c>
    </row>
    <row r="83" spans="1:12">
      <c r="A83" s="2"/>
      <c r="B83" s="2"/>
      <c r="C83" s="2"/>
      <c r="D83" s="27"/>
      <c r="E83" s="27"/>
      <c r="F83" s="28" t="s">
        <v>276</v>
      </c>
      <c r="G83" s="27"/>
      <c r="H83"/>
      <c r="I83" s="30">
        <v>0</v>
      </c>
      <c r="J83" s="35">
        <v>0</v>
      </c>
      <c r="K83" s="35">
        <v>78</v>
      </c>
      <c r="L83" s="32">
        <f t="shared" ref="L83" si="5">J83/K83</f>
        <v>0</v>
      </c>
    </row>
    <row r="84" spans="1:12">
      <c r="A84" s="2"/>
      <c r="B84" s="2"/>
      <c r="C84" s="2"/>
      <c r="D84" s="27"/>
      <c r="E84" s="27"/>
      <c r="F84" s="28" t="s">
        <v>277</v>
      </c>
      <c r="G84" s="27"/>
      <c r="H84"/>
      <c r="I84" s="30">
        <v>0</v>
      </c>
      <c r="J84" s="35">
        <v>0</v>
      </c>
      <c r="K84" s="35">
        <v>39</v>
      </c>
      <c r="L84" s="32">
        <f>J84/K84</f>
        <v>0</v>
      </c>
    </row>
    <row r="85" spans="1:12">
      <c r="A85" s="2"/>
      <c r="B85" s="2"/>
      <c r="C85" s="2"/>
      <c r="D85" s="27"/>
      <c r="E85" s="27"/>
      <c r="F85" s="28" t="s">
        <v>278</v>
      </c>
      <c r="G85" s="27"/>
      <c r="H85"/>
      <c r="I85" s="30">
        <v>0</v>
      </c>
      <c r="J85" s="35">
        <v>78</v>
      </c>
      <c r="K85" s="35">
        <v>156</v>
      </c>
      <c r="L85" s="32">
        <f>J85/K85</f>
        <v>0.5</v>
      </c>
    </row>
    <row r="86" spans="1:12">
      <c r="A86" s="2"/>
      <c r="B86" s="2"/>
      <c r="C86" s="2"/>
      <c r="D86" s="27"/>
      <c r="E86" s="27"/>
      <c r="F86" s="28" t="s">
        <v>279</v>
      </c>
      <c r="G86" s="27"/>
      <c r="H86"/>
      <c r="I86" s="30">
        <v>0</v>
      </c>
      <c r="J86" s="35">
        <v>39</v>
      </c>
      <c r="K86" s="35">
        <v>78</v>
      </c>
      <c r="L86" s="32">
        <f t="shared" ref="L86" si="6">J86/K86</f>
        <v>0.5</v>
      </c>
    </row>
    <row r="87" spans="1:12">
      <c r="A87" s="2"/>
      <c r="B87" s="2"/>
      <c r="C87" s="2"/>
      <c r="D87" s="27"/>
      <c r="E87" s="27"/>
      <c r="F87" s="28" t="s">
        <v>280</v>
      </c>
      <c r="G87" s="27"/>
      <c r="H87"/>
      <c r="I87" s="30">
        <v>0</v>
      </c>
      <c r="J87" s="35">
        <v>39</v>
      </c>
      <c r="K87" s="35">
        <v>156</v>
      </c>
      <c r="L87" s="32">
        <f t="shared" ref="L87:L89" si="7">J87/K87</f>
        <v>0.25</v>
      </c>
    </row>
    <row r="88" spans="1:12">
      <c r="A88" s="2"/>
      <c r="B88" s="2"/>
      <c r="C88" s="2"/>
      <c r="D88" s="27"/>
      <c r="E88" s="27"/>
      <c r="F88" s="28" t="s">
        <v>281</v>
      </c>
      <c r="G88" s="27"/>
      <c r="H88"/>
      <c r="I88" s="30">
        <v>0</v>
      </c>
      <c r="J88" s="35">
        <v>464</v>
      </c>
      <c r="K88" s="35">
        <v>1218</v>
      </c>
      <c r="L88" s="32">
        <f t="shared" si="7"/>
        <v>0.38095238095238093</v>
      </c>
    </row>
    <row r="89" spans="1:12">
      <c r="A89" s="2"/>
      <c r="B89" s="2"/>
      <c r="C89" s="2"/>
      <c r="D89" s="27"/>
      <c r="E89" s="27"/>
      <c r="F89" s="28" t="s">
        <v>282</v>
      </c>
      <c r="G89" s="27"/>
      <c r="H89"/>
      <c r="I89" s="30">
        <v>457</v>
      </c>
      <c r="J89" s="35">
        <v>457</v>
      </c>
      <c r="K89" s="35">
        <v>1218</v>
      </c>
      <c r="L89" s="32">
        <f t="shared" si="7"/>
        <v>0.37520525451559933</v>
      </c>
    </row>
    <row r="90" spans="1:12">
      <c r="A90" s="2"/>
      <c r="B90" s="2"/>
      <c r="C90" s="2"/>
      <c r="D90" s="27"/>
      <c r="E90" s="28" t="s">
        <v>283</v>
      </c>
      <c r="F90" s="27"/>
      <c r="G90" s="27"/>
      <c r="H90"/>
      <c r="I90" s="37">
        <f>SUM(I52:I89)</f>
        <v>613</v>
      </c>
      <c r="J90" s="37">
        <f>SUM(J52:J89)</f>
        <v>1740</v>
      </c>
      <c r="K90" s="37">
        <f>SUM(K52:K89)</f>
        <v>4542</v>
      </c>
      <c r="L90" s="38">
        <f>J90/K90</f>
        <v>0.38309114927344784</v>
      </c>
    </row>
    <row r="91" spans="1:12">
      <c r="A91" s="2"/>
      <c r="B91" s="2"/>
      <c r="C91" s="2"/>
      <c r="D91" s="27"/>
      <c r="F91" s="27"/>
      <c r="G91" s="27"/>
      <c r="H91"/>
      <c r="I91" s="30"/>
      <c r="J91" s="35"/>
      <c r="K91" s="35"/>
      <c r="L91" s="32"/>
    </row>
    <row r="92" spans="1:12">
      <c r="A92" s="2"/>
      <c r="B92" s="2"/>
      <c r="C92" s="2"/>
      <c r="D92" s="27"/>
      <c r="E92" s="28" t="s">
        <v>284</v>
      </c>
      <c r="F92" s="27"/>
      <c r="G92" s="27"/>
      <c r="H92"/>
      <c r="I92" s="30"/>
      <c r="J92" s="35"/>
      <c r="K92" s="35"/>
      <c r="L92" s="32"/>
    </row>
    <row r="93" spans="1:12">
      <c r="A93" s="2"/>
      <c r="B93" s="2"/>
      <c r="C93" s="2"/>
      <c r="D93" s="27"/>
      <c r="E93" s="27"/>
      <c r="F93" s="28" t="s">
        <v>285</v>
      </c>
      <c r="G93" s="27"/>
      <c r="H93"/>
      <c r="I93" s="30">
        <v>0</v>
      </c>
      <c r="J93" s="35">
        <v>0</v>
      </c>
      <c r="K93" s="35"/>
      <c r="L93" s="32"/>
    </row>
    <row r="94" spans="1:12">
      <c r="A94" s="2"/>
      <c r="B94" s="2"/>
      <c r="C94" s="2"/>
      <c r="D94" s="27"/>
      <c r="E94" s="27"/>
      <c r="F94" s="28" t="s">
        <v>286</v>
      </c>
      <c r="G94" s="27"/>
      <c r="H94"/>
      <c r="I94" s="30">
        <v>0</v>
      </c>
      <c r="J94" s="35">
        <v>0</v>
      </c>
      <c r="K94" s="35"/>
      <c r="L94" s="32"/>
    </row>
    <row r="95" spans="1:12">
      <c r="A95" s="2"/>
      <c r="B95" s="2"/>
      <c r="C95" s="2"/>
      <c r="D95" s="27"/>
      <c r="E95" s="27"/>
      <c r="F95" s="28" t="s">
        <v>287</v>
      </c>
      <c r="G95" s="27"/>
      <c r="H95"/>
      <c r="I95" s="30">
        <v>0</v>
      </c>
      <c r="J95" s="35">
        <v>149</v>
      </c>
      <c r="K95" s="35">
        <v>149</v>
      </c>
      <c r="L95" s="32">
        <f>J95/K95</f>
        <v>1</v>
      </c>
    </row>
    <row r="96" spans="1:12" ht="28.9" customHeight="1">
      <c r="A96" s="2"/>
      <c r="B96" s="2"/>
      <c r="C96" s="2"/>
      <c r="D96" s="27"/>
      <c r="E96" s="27"/>
      <c r="F96" s="28" t="s">
        <v>288</v>
      </c>
      <c r="G96" s="27"/>
      <c r="H96"/>
      <c r="I96" s="30">
        <v>0</v>
      </c>
      <c r="J96" s="35">
        <v>897</v>
      </c>
      <c r="K96" s="35">
        <v>598</v>
      </c>
      <c r="L96" s="32">
        <f>J96/K96</f>
        <v>1.5</v>
      </c>
    </row>
    <row r="97" spans="1:12" ht="28.9" customHeight="1">
      <c r="A97" s="2"/>
      <c r="B97" s="2"/>
      <c r="C97" s="2"/>
      <c r="D97" s="27"/>
      <c r="E97" s="27"/>
      <c r="F97" s="28" t="s">
        <v>289</v>
      </c>
      <c r="G97" s="27"/>
      <c r="H97"/>
      <c r="I97" s="30">
        <v>0</v>
      </c>
      <c r="J97" s="35">
        <v>299</v>
      </c>
      <c r="K97" s="35"/>
      <c r="L97" s="32"/>
    </row>
    <row r="98" spans="1:12">
      <c r="A98" s="2"/>
      <c r="B98" s="2"/>
      <c r="C98" s="2"/>
      <c r="D98" s="27"/>
      <c r="E98" s="27"/>
      <c r="F98" s="28" t="s">
        <v>290</v>
      </c>
      <c r="G98" s="27"/>
      <c r="H98"/>
      <c r="I98" s="30">
        <v>0</v>
      </c>
      <c r="J98" s="35">
        <v>0</v>
      </c>
      <c r="K98" s="35"/>
      <c r="L98" s="32"/>
    </row>
    <row r="99" spans="1:12">
      <c r="A99" s="2"/>
      <c r="B99" s="2"/>
      <c r="C99" s="2"/>
      <c r="D99" s="27"/>
      <c r="E99" s="27"/>
      <c r="F99" s="28" t="s">
        <v>291</v>
      </c>
      <c r="G99" s="27"/>
      <c r="H99"/>
      <c r="I99" s="30">
        <v>0</v>
      </c>
      <c r="J99" s="35">
        <v>0</v>
      </c>
      <c r="K99" s="35">
        <v>299</v>
      </c>
      <c r="L99" s="32">
        <f t="shared" ref="L99:L104" si="8">J99/K99</f>
        <v>0</v>
      </c>
    </row>
    <row r="100" spans="1:12">
      <c r="A100" s="2"/>
      <c r="B100" s="2"/>
      <c r="C100" s="2"/>
      <c r="D100" s="27"/>
      <c r="E100" s="27"/>
      <c r="F100" s="28" t="s">
        <v>292</v>
      </c>
      <c r="G100" s="27"/>
      <c r="H100"/>
      <c r="I100" s="30">
        <v>299</v>
      </c>
      <c r="J100" s="35">
        <v>299</v>
      </c>
      <c r="K100" s="35">
        <v>299</v>
      </c>
      <c r="L100" s="32">
        <f t="shared" si="8"/>
        <v>1</v>
      </c>
    </row>
    <row r="101" spans="1:12">
      <c r="A101" s="2"/>
      <c r="B101" s="2"/>
      <c r="C101" s="2"/>
      <c r="D101" s="27"/>
      <c r="E101" s="27"/>
      <c r="F101" s="28" t="s">
        <v>293</v>
      </c>
      <c r="G101" s="27"/>
      <c r="H101"/>
      <c r="I101" s="30">
        <v>0</v>
      </c>
      <c r="J101" s="35">
        <v>0</v>
      </c>
      <c r="K101" s="35">
        <v>299</v>
      </c>
      <c r="L101" s="32">
        <f t="shared" si="8"/>
        <v>0</v>
      </c>
    </row>
    <row r="102" spans="1:12">
      <c r="A102" s="2"/>
      <c r="B102" s="2"/>
      <c r="C102" s="2"/>
      <c r="D102" s="27"/>
      <c r="E102" s="27"/>
      <c r="F102" s="28" t="s">
        <v>294</v>
      </c>
      <c r="G102" s="27"/>
      <c r="H102"/>
      <c r="I102" s="30">
        <v>299</v>
      </c>
      <c r="J102" s="35">
        <v>598</v>
      </c>
      <c r="K102" s="35">
        <v>598</v>
      </c>
      <c r="L102" s="32">
        <f t="shared" si="8"/>
        <v>1</v>
      </c>
    </row>
    <row r="103" spans="1:12">
      <c r="A103" s="2"/>
      <c r="B103" s="2"/>
      <c r="C103" s="2"/>
      <c r="D103" s="27"/>
      <c r="E103" s="27"/>
      <c r="F103" s="28" t="s">
        <v>295</v>
      </c>
      <c r="G103" s="27"/>
      <c r="H103"/>
      <c r="I103" s="30">
        <v>0</v>
      </c>
      <c r="J103" s="35">
        <v>0</v>
      </c>
      <c r="K103" s="35">
        <v>6972</v>
      </c>
      <c r="L103" s="32">
        <f t="shared" si="8"/>
        <v>0</v>
      </c>
    </row>
    <row r="104" spans="1:12">
      <c r="A104" s="2"/>
      <c r="B104" s="2"/>
      <c r="C104" s="2"/>
      <c r="D104" s="27"/>
      <c r="E104" s="28" t="s">
        <v>296</v>
      </c>
      <c r="F104" s="27"/>
      <c r="G104" s="27"/>
      <c r="H104"/>
      <c r="I104" s="37">
        <f>SUM(I93:I103)</f>
        <v>598</v>
      </c>
      <c r="J104" s="37">
        <f>SUM(J93:J103)</f>
        <v>2242</v>
      </c>
      <c r="K104" s="37">
        <f>SUM(K93:K103)</f>
        <v>9214</v>
      </c>
      <c r="L104" s="38">
        <f t="shared" si="8"/>
        <v>0.2433253744302149</v>
      </c>
    </row>
    <row r="105" spans="1:12">
      <c r="A105" s="2"/>
      <c r="B105" s="2"/>
      <c r="C105" s="2"/>
      <c r="D105" s="27"/>
      <c r="F105" s="27"/>
      <c r="G105" s="27"/>
      <c r="H105"/>
      <c r="I105" s="30"/>
      <c r="J105" s="35"/>
      <c r="K105" s="35"/>
      <c r="L105" s="32"/>
    </row>
    <row r="106" spans="1:12">
      <c r="A106" s="2"/>
      <c r="B106" s="2"/>
      <c r="C106" s="2"/>
      <c r="D106" s="27"/>
      <c r="E106" s="28" t="s">
        <v>297</v>
      </c>
      <c r="F106" s="27"/>
      <c r="G106" s="27"/>
      <c r="H106"/>
      <c r="I106" s="30">
        <v>367.6</v>
      </c>
      <c r="J106" s="35">
        <v>902.44</v>
      </c>
      <c r="K106" s="35">
        <v>800</v>
      </c>
      <c r="L106" s="32">
        <f>J106/K106</f>
        <v>1.12805</v>
      </c>
    </row>
    <row r="107" spans="1:12">
      <c r="A107" s="2"/>
      <c r="B107" s="2"/>
      <c r="C107" s="2"/>
      <c r="D107" s="27"/>
      <c r="E107" s="28" t="s">
        <v>298</v>
      </c>
      <c r="F107" s="27"/>
      <c r="G107" s="27"/>
      <c r="H107"/>
      <c r="I107" s="35">
        <v>0</v>
      </c>
      <c r="J107" s="35">
        <v>0</v>
      </c>
      <c r="K107" s="35"/>
      <c r="L107" s="32"/>
    </row>
    <row r="108" spans="1:12">
      <c r="A108" s="2"/>
      <c r="B108" s="2"/>
      <c r="C108" s="2"/>
      <c r="D108" s="27"/>
      <c r="E108" s="27"/>
      <c r="F108" s="28" t="s">
        <v>299</v>
      </c>
      <c r="G108" s="27"/>
      <c r="H108"/>
      <c r="I108" s="35">
        <v>0</v>
      </c>
      <c r="J108" s="35">
        <v>10057</v>
      </c>
      <c r="K108" s="35">
        <v>11920</v>
      </c>
      <c r="L108" s="32">
        <f>J108/K108</f>
        <v>0.84370805369127522</v>
      </c>
    </row>
    <row r="109" spans="1:12">
      <c r="A109" s="2"/>
      <c r="B109" s="2"/>
      <c r="C109" s="2"/>
      <c r="D109" s="27"/>
      <c r="E109" s="27"/>
      <c r="F109" s="28" t="s">
        <v>300</v>
      </c>
      <c r="G109" s="27"/>
      <c r="H109"/>
      <c r="I109" s="35">
        <v>0</v>
      </c>
      <c r="J109" s="35">
        <v>3411</v>
      </c>
      <c r="K109" s="35">
        <v>1990</v>
      </c>
      <c r="L109" s="32">
        <f>J109/K109</f>
        <v>1.7140703517587941</v>
      </c>
    </row>
    <row r="110" spans="1:12">
      <c r="A110" s="2"/>
      <c r="B110" s="2"/>
      <c r="C110" s="2"/>
      <c r="D110" s="27"/>
      <c r="E110" s="27"/>
      <c r="F110" s="28" t="s">
        <v>301</v>
      </c>
      <c r="G110" s="27"/>
      <c r="H110"/>
      <c r="I110" s="35">
        <v>0</v>
      </c>
      <c r="J110" s="35">
        <v>0</v>
      </c>
      <c r="K110" s="35"/>
      <c r="L110" s="32"/>
    </row>
    <row r="111" spans="1:12">
      <c r="A111" s="2"/>
      <c r="B111" s="2"/>
      <c r="C111" s="2"/>
      <c r="D111" s="27"/>
      <c r="E111" s="27"/>
      <c r="F111" s="28" t="s">
        <v>302</v>
      </c>
      <c r="G111" s="27"/>
      <c r="H111"/>
      <c r="I111" s="35">
        <v>0</v>
      </c>
      <c r="J111" s="35">
        <v>0</v>
      </c>
      <c r="K111" s="35"/>
      <c r="L111" s="32"/>
    </row>
    <row r="112" spans="1:12">
      <c r="A112" s="2"/>
      <c r="B112" s="2"/>
      <c r="C112" s="2"/>
      <c r="D112" s="27"/>
      <c r="E112" s="27"/>
      <c r="F112" s="28" t="s">
        <v>303</v>
      </c>
      <c r="G112" s="27"/>
      <c r="H112"/>
      <c r="I112" s="35">
        <v>0</v>
      </c>
      <c r="J112" s="35">
        <v>0</v>
      </c>
      <c r="K112" s="35"/>
      <c r="L112" s="32"/>
    </row>
    <row r="113" spans="1:12">
      <c r="A113" s="2"/>
      <c r="B113" s="2"/>
      <c r="C113" s="2"/>
      <c r="D113" s="27"/>
      <c r="E113" s="27"/>
      <c r="F113" s="28" t="s">
        <v>304</v>
      </c>
      <c r="G113" s="27"/>
      <c r="H113"/>
      <c r="I113" s="35">
        <v>0</v>
      </c>
      <c r="J113" s="35">
        <v>0</v>
      </c>
      <c r="K113" s="35"/>
      <c r="L113" s="32"/>
    </row>
    <row r="114" spans="1:12">
      <c r="A114" s="2"/>
      <c r="B114" s="2"/>
      <c r="C114" s="2"/>
      <c r="D114" s="27"/>
      <c r="E114" s="27"/>
      <c r="F114" s="28" t="s">
        <v>305</v>
      </c>
      <c r="G114" s="27"/>
      <c r="H114"/>
      <c r="I114" s="35">
        <v>0</v>
      </c>
      <c r="J114" s="35">
        <v>0</v>
      </c>
      <c r="K114" s="35"/>
      <c r="L114" s="32"/>
    </row>
    <row r="115" spans="1:12" ht="28.9" customHeight="1">
      <c r="A115" s="2"/>
      <c r="B115" s="2"/>
      <c r="C115" s="2"/>
      <c r="D115" s="27"/>
      <c r="E115" s="27"/>
      <c r="F115" s="28" t="s">
        <v>306</v>
      </c>
      <c r="G115" s="27"/>
      <c r="H115"/>
      <c r="I115" s="35"/>
      <c r="J115" s="35"/>
      <c r="K115" s="35"/>
      <c r="L115" s="32"/>
    </row>
    <row r="116" spans="1:12">
      <c r="A116" s="2"/>
      <c r="B116" s="2"/>
      <c r="C116" s="2"/>
      <c r="D116" s="27"/>
      <c r="E116" s="27"/>
      <c r="F116" s="27"/>
      <c r="G116" s="28" t="s">
        <v>307</v>
      </c>
      <c r="H116"/>
      <c r="I116" s="35">
        <v>0</v>
      </c>
      <c r="J116" s="35">
        <v>0</v>
      </c>
      <c r="K116" s="35"/>
      <c r="L116" s="32"/>
    </row>
    <row r="117" spans="1:12">
      <c r="A117" s="2"/>
      <c r="B117" s="2"/>
      <c r="C117" s="2"/>
      <c r="D117" s="27"/>
      <c r="E117" s="27"/>
      <c r="F117" s="28" t="s">
        <v>308</v>
      </c>
      <c r="G117" s="27"/>
      <c r="H117"/>
      <c r="I117" s="39">
        <f>I116</f>
        <v>0</v>
      </c>
      <c r="J117" s="39">
        <f>J116</f>
        <v>0</v>
      </c>
      <c r="K117" s="39"/>
      <c r="L117" s="38"/>
    </row>
    <row r="118" spans="1:12">
      <c r="A118" s="2"/>
      <c r="B118" s="2"/>
      <c r="C118" s="2"/>
      <c r="D118" s="27"/>
      <c r="E118" s="27"/>
      <c r="F118" s="27"/>
      <c r="G118" s="28" t="s">
        <v>309</v>
      </c>
      <c r="H118"/>
      <c r="I118" s="35">
        <v>0</v>
      </c>
      <c r="J118" s="35">
        <v>0</v>
      </c>
      <c r="K118" s="35"/>
      <c r="L118" s="32"/>
    </row>
    <row r="119" spans="1:12">
      <c r="A119" s="2"/>
      <c r="B119" s="2"/>
      <c r="C119" s="2"/>
      <c r="D119" s="27"/>
      <c r="E119" s="27"/>
      <c r="F119" s="27"/>
      <c r="G119" s="28" t="s">
        <v>310</v>
      </c>
      <c r="H119"/>
      <c r="I119" s="35">
        <v>0</v>
      </c>
      <c r="J119" s="35">
        <v>0</v>
      </c>
      <c r="K119" s="35"/>
      <c r="L119" s="32"/>
    </row>
    <row r="120" spans="1:12">
      <c r="A120" s="2"/>
      <c r="B120" s="2"/>
      <c r="C120" s="2"/>
      <c r="D120" s="27"/>
      <c r="E120" s="27"/>
      <c r="F120" s="27"/>
      <c r="G120" s="28" t="s">
        <v>311</v>
      </c>
      <c r="H120"/>
      <c r="I120" s="35">
        <v>0</v>
      </c>
      <c r="J120" s="35">
        <v>0</v>
      </c>
      <c r="K120" s="35">
        <v>750</v>
      </c>
      <c r="L120" s="32">
        <f>J120/K120</f>
        <v>0</v>
      </c>
    </row>
    <row r="121" spans="1:12">
      <c r="A121" s="2"/>
      <c r="B121" s="2"/>
      <c r="C121" s="2"/>
      <c r="D121" s="27"/>
      <c r="E121" s="27"/>
      <c r="F121" s="27"/>
      <c r="G121"/>
      <c r="H121" s="28" t="s">
        <v>312</v>
      </c>
      <c r="I121" s="35">
        <v>0</v>
      </c>
      <c r="J121" s="35">
        <v>0</v>
      </c>
      <c r="K121" s="35"/>
      <c r="L121" s="32"/>
    </row>
    <row r="122" spans="1:12">
      <c r="A122" s="2"/>
      <c r="B122" s="2"/>
      <c r="C122" s="2"/>
      <c r="D122" s="27"/>
      <c r="E122" s="27"/>
      <c r="F122" s="27"/>
      <c r="G122"/>
      <c r="H122" s="28" t="s">
        <v>313</v>
      </c>
      <c r="I122" s="35">
        <v>0</v>
      </c>
      <c r="J122" s="35">
        <v>0</v>
      </c>
      <c r="K122" s="35"/>
      <c r="L122" s="32"/>
    </row>
    <row r="123" spans="1:12">
      <c r="A123" s="2"/>
      <c r="B123" s="2"/>
      <c r="C123" s="2"/>
      <c r="D123" s="27"/>
      <c r="E123" s="27"/>
      <c r="F123" s="27"/>
      <c r="G123" s="28" t="s">
        <v>314</v>
      </c>
      <c r="H123"/>
      <c r="I123" s="39">
        <f>SUM(I120:I122)</f>
        <v>0</v>
      </c>
      <c r="J123" s="39">
        <f>SUM(J120:J122)</f>
        <v>0</v>
      </c>
      <c r="K123" s="39">
        <f>SUM(K120:K122)</f>
        <v>750</v>
      </c>
      <c r="L123" s="38">
        <f>J123/K123</f>
        <v>0</v>
      </c>
    </row>
    <row r="124" spans="1:12" ht="28.9" customHeight="1">
      <c r="A124" s="2"/>
      <c r="B124" s="2"/>
      <c r="C124" s="2"/>
      <c r="D124" s="27"/>
      <c r="E124" s="27"/>
      <c r="F124" s="28" t="s">
        <v>315</v>
      </c>
      <c r="G124" s="27"/>
      <c r="H124"/>
      <c r="I124" s="35"/>
      <c r="J124" s="35"/>
      <c r="K124" s="35"/>
      <c r="L124" s="32"/>
    </row>
    <row r="125" spans="1:12">
      <c r="A125" s="2"/>
      <c r="B125" s="2"/>
      <c r="C125" s="2"/>
      <c r="D125" s="27"/>
      <c r="E125" s="27"/>
      <c r="F125" s="27"/>
      <c r="G125" s="28" t="s">
        <v>316</v>
      </c>
      <c r="H125"/>
      <c r="I125" s="35">
        <v>0</v>
      </c>
      <c r="J125" s="35">
        <v>0</v>
      </c>
      <c r="K125" s="35"/>
      <c r="L125" s="32"/>
    </row>
    <row r="126" spans="1:12">
      <c r="A126" s="2"/>
      <c r="B126" s="2"/>
      <c r="C126" s="2"/>
      <c r="D126" s="27"/>
      <c r="E126" s="27"/>
      <c r="F126" s="27"/>
      <c r="G126" s="28" t="s">
        <v>317</v>
      </c>
      <c r="H126"/>
      <c r="I126" s="35">
        <v>0</v>
      </c>
      <c r="J126" s="35">
        <v>0</v>
      </c>
      <c r="K126" s="35"/>
      <c r="L126" s="32"/>
    </row>
    <row r="127" spans="1:12">
      <c r="A127" s="2"/>
      <c r="B127" s="2"/>
      <c r="C127" s="2"/>
      <c r="D127" s="27"/>
      <c r="E127" s="27"/>
      <c r="F127" s="27"/>
      <c r="G127" s="28" t="s">
        <v>318</v>
      </c>
      <c r="H127"/>
      <c r="I127" s="35">
        <v>0</v>
      </c>
      <c r="J127" s="35">
        <v>0</v>
      </c>
      <c r="K127" s="35"/>
      <c r="L127" s="32"/>
    </row>
    <row r="128" spans="1:12">
      <c r="A128" s="2"/>
      <c r="B128" s="2"/>
      <c r="C128" s="2"/>
      <c r="D128" s="27"/>
      <c r="E128" s="27"/>
      <c r="F128" s="27"/>
      <c r="G128" s="28" t="s">
        <v>319</v>
      </c>
      <c r="H128"/>
      <c r="I128" s="35">
        <v>0</v>
      </c>
      <c r="J128" s="35">
        <v>0</v>
      </c>
      <c r="K128" s="35"/>
      <c r="L128" s="32"/>
    </row>
    <row r="129" spans="1:12">
      <c r="A129" s="2"/>
      <c r="B129" s="2"/>
      <c r="C129" s="2"/>
      <c r="D129" s="27"/>
      <c r="E129" s="27"/>
      <c r="F129" s="27"/>
      <c r="G129" s="28" t="s">
        <v>320</v>
      </c>
      <c r="H129"/>
      <c r="I129" s="35">
        <v>0</v>
      </c>
      <c r="J129" s="35">
        <v>0</v>
      </c>
      <c r="K129" s="35"/>
      <c r="L129" s="32"/>
    </row>
    <row r="130" spans="1:12">
      <c r="A130" s="2"/>
      <c r="B130" s="2"/>
      <c r="C130" s="2"/>
      <c r="D130" s="27"/>
      <c r="E130" s="27"/>
      <c r="F130" s="27"/>
      <c r="G130" s="28" t="s">
        <v>321</v>
      </c>
      <c r="H130"/>
      <c r="I130" s="35">
        <v>0</v>
      </c>
      <c r="J130" s="35">
        <v>0</v>
      </c>
      <c r="K130" s="35"/>
      <c r="L130" s="32"/>
    </row>
    <row r="131" spans="1:12">
      <c r="A131" s="2"/>
      <c r="B131" s="2"/>
      <c r="C131" s="2"/>
      <c r="D131" s="27"/>
      <c r="E131" s="27"/>
      <c r="F131" s="27"/>
      <c r="G131" s="28" t="s">
        <v>322</v>
      </c>
      <c r="H131"/>
      <c r="I131" s="35">
        <v>0</v>
      </c>
      <c r="J131" s="35">
        <v>2200</v>
      </c>
      <c r="K131" s="35"/>
      <c r="L131" s="32"/>
    </row>
    <row r="132" spans="1:12">
      <c r="A132" s="2"/>
      <c r="B132" s="2"/>
      <c r="C132" s="2"/>
      <c r="D132" s="27"/>
      <c r="E132" s="27"/>
      <c r="F132" s="27"/>
      <c r="G132" s="28" t="s">
        <v>323</v>
      </c>
      <c r="H132"/>
      <c r="I132" s="35">
        <v>0</v>
      </c>
      <c r="J132" s="35">
        <v>486</v>
      </c>
      <c r="K132" s="35"/>
      <c r="L132" s="32"/>
    </row>
    <row r="133" spans="1:12">
      <c r="A133" s="2"/>
      <c r="B133" s="2"/>
      <c r="C133" s="2"/>
      <c r="D133" s="27"/>
      <c r="E133" s="27"/>
      <c r="F133" s="27"/>
      <c r="G133" s="28" t="s">
        <v>324</v>
      </c>
      <c r="H133"/>
      <c r="I133" s="35">
        <v>0</v>
      </c>
      <c r="J133" s="35">
        <v>0</v>
      </c>
      <c r="K133" s="35">
        <v>1744</v>
      </c>
      <c r="L133" s="32">
        <f>J133/K133</f>
        <v>0</v>
      </c>
    </row>
    <row r="134" spans="1:12">
      <c r="A134" s="2"/>
      <c r="B134" s="2"/>
      <c r="C134" s="2"/>
      <c r="D134" s="27"/>
      <c r="E134" s="27"/>
      <c r="F134" s="27"/>
      <c r="G134" s="28" t="s">
        <v>325</v>
      </c>
      <c r="H134"/>
      <c r="I134" s="35">
        <v>0</v>
      </c>
      <c r="J134" s="35">
        <v>0</v>
      </c>
      <c r="K134" s="35">
        <v>318</v>
      </c>
      <c r="L134" s="32">
        <f>J134/K134</f>
        <v>0</v>
      </c>
    </row>
    <row r="135" spans="1:12">
      <c r="A135" s="2"/>
      <c r="B135" s="2"/>
      <c r="C135" s="2"/>
      <c r="D135" s="27"/>
      <c r="E135" s="27"/>
      <c r="F135" s="28" t="s">
        <v>326</v>
      </c>
      <c r="G135" s="27"/>
      <c r="H135"/>
      <c r="I135" s="35">
        <f>SUM(I125:I134)</f>
        <v>0</v>
      </c>
      <c r="J135" s="79">
        <f>SUM(J125:J134)</f>
        <v>2686</v>
      </c>
      <c r="K135" s="79">
        <f>SUM(K133:K134)</f>
        <v>2062</v>
      </c>
      <c r="L135" s="32">
        <f>J135/K135</f>
        <v>1.3026188166828323</v>
      </c>
    </row>
    <row r="136" spans="1:12">
      <c r="A136" s="2"/>
      <c r="B136" s="2"/>
      <c r="C136" s="2"/>
      <c r="D136" s="27"/>
      <c r="E136" s="27"/>
      <c r="F136" s="28" t="s">
        <v>327</v>
      </c>
      <c r="G136" s="27"/>
      <c r="H136"/>
      <c r="I136" s="35">
        <v>0</v>
      </c>
      <c r="J136" s="35">
        <v>0</v>
      </c>
      <c r="K136" s="35"/>
      <c r="L136" s="32"/>
    </row>
    <row r="137" spans="1:12">
      <c r="A137" s="2"/>
      <c r="B137" s="2"/>
      <c r="C137" s="2"/>
      <c r="D137" s="27"/>
      <c r="E137" s="27"/>
      <c r="F137" s="17" t="s">
        <v>328</v>
      </c>
      <c r="G137" s="27"/>
      <c r="H137"/>
      <c r="I137" s="35">
        <v>0</v>
      </c>
      <c r="J137" s="35">
        <v>0</v>
      </c>
      <c r="K137" s="35">
        <v>6052</v>
      </c>
      <c r="L137" s="32">
        <f>J137/K137</f>
        <v>0</v>
      </c>
    </row>
    <row r="138" spans="1:12">
      <c r="A138" s="2"/>
      <c r="B138" s="2"/>
      <c r="C138" s="2"/>
      <c r="D138" s="27"/>
      <c r="E138" s="27"/>
      <c r="F138" s="17" t="s">
        <v>329</v>
      </c>
      <c r="G138" s="27"/>
      <c r="H138"/>
      <c r="I138" s="35">
        <v>0</v>
      </c>
      <c r="J138" s="35">
        <v>0</v>
      </c>
      <c r="K138" s="35">
        <v>1032</v>
      </c>
      <c r="L138" s="32">
        <f>J138/K138</f>
        <v>0</v>
      </c>
    </row>
    <row r="139" spans="1:12">
      <c r="A139" s="2"/>
      <c r="B139" s="2"/>
      <c r="C139" s="2"/>
      <c r="D139" s="27"/>
      <c r="E139" s="28" t="s">
        <v>330</v>
      </c>
      <c r="F139" s="27"/>
      <c r="G139" s="27"/>
      <c r="H139"/>
      <c r="I139" s="39">
        <f>SUM(I108:I114, I117:I119, I123, I135:I138)</f>
        <v>0</v>
      </c>
      <c r="J139" s="39">
        <f>SUM(J108:J114, J117:J119, J123, J135:J138)</f>
        <v>16154</v>
      </c>
      <c r="K139" s="39">
        <f>SUM(K108:K114, K117:K119, K123, K135:K138)</f>
        <v>23806</v>
      </c>
      <c r="L139" s="38">
        <f>J139/K139</f>
        <v>0.67856842812736284</v>
      </c>
    </row>
    <row r="140" spans="1:12">
      <c r="A140" s="2"/>
      <c r="B140" s="2"/>
      <c r="C140" s="2"/>
      <c r="D140" s="27"/>
      <c r="F140" s="27"/>
      <c r="G140" s="27"/>
      <c r="H140"/>
      <c r="I140" s="35"/>
      <c r="J140" s="35"/>
      <c r="K140" s="35"/>
      <c r="L140" s="32"/>
    </row>
    <row r="141" spans="1:12" ht="28.9" customHeight="1">
      <c r="A141" s="2"/>
      <c r="B141" s="2"/>
      <c r="C141" s="2"/>
      <c r="D141" s="27"/>
      <c r="E141" s="28" t="s">
        <v>331</v>
      </c>
      <c r="F141" s="27"/>
      <c r="G141" s="27"/>
      <c r="H141"/>
      <c r="I141" s="35">
        <v>0</v>
      </c>
      <c r="J141" s="35">
        <v>105</v>
      </c>
      <c r="K141" s="35">
        <v>175</v>
      </c>
      <c r="L141" s="38">
        <f>J141/K141</f>
        <v>0.6</v>
      </c>
    </row>
    <row r="142" spans="1:12">
      <c r="A142" s="2"/>
      <c r="B142" s="2"/>
      <c r="C142" s="2"/>
      <c r="D142" s="28" t="s">
        <v>332</v>
      </c>
      <c r="F142" s="27"/>
      <c r="G142" s="27"/>
      <c r="H142"/>
      <c r="I142" s="39">
        <f>I13+I20+I27+I42+I49+I90+I104+I106+I139+I141+I28</f>
        <v>3818.5</v>
      </c>
      <c r="J142" s="39">
        <f>J13+J20+J27+J42+J49+J90+J104+J106+J139+J141+J28</f>
        <v>112053.37</v>
      </c>
      <c r="K142" s="39">
        <f>K13+K20+K27+K42+K49+K90+K104+K106+K139+K141+K28</f>
        <v>163085</v>
      </c>
      <c r="L142" s="38">
        <f>J142/K142</f>
        <v>0.68708569151056198</v>
      </c>
    </row>
    <row r="143" spans="1:12" ht="28.9" customHeight="1">
      <c r="A143" s="2"/>
      <c r="B143" s="2"/>
      <c r="C143" s="28" t="s">
        <v>333</v>
      </c>
      <c r="D143" s="27"/>
      <c r="F143" s="27"/>
      <c r="G143" s="27"/>
      <c r="H143"/>
      <c r="I143" s="40">
        <f>I142</f>
        <v>3818.5</v>
      </c>
      <c r="J143" s="40">
        <f>J142</f>
        <v>112053.37</v>
      </c>
      <c r="K143" s="40">
        <f>K142</f>
        <v>163085</v>
      </c>
      <c r="L143" s="41">
        <f>L142</f>
        <v>0.68708569151056198</v>
      </c>
    </row>
    <row r="144" spans="1:12" ht="28.9" customHeight="1">
      <c r="A144" s="2"/>
      <c r="B144" s="2"/>
      <c r="C144" s="2"/>
      <c r="D144" s="27"/>
      <c r="E144" s="27"/>
      <c r="F144" s="27"/>
      <c r="G144" s="27"/>
      <c r="I144" s="35"/>
      <c r="J144" s="35"/>
      <c r="K144" s="35"/>
      <c r="L144" s="35"/>
    </row>
    <row r="145" spans="1:12">
      <c r="A145" s="2"/>
      <c r="B145" s="2"/>
      <c r="C145" s="2"/>
      <c r="D145" s="28" t="s">
        <v>334</v>
      </c>
      <c r="E145" s="27"/>
      <c r="F145" s="27"/>
      <c r="G145" s="27"/>
      <c r="H145"/>
      <c r="I145" s="35"/>
      <c r="J145" s="35"/>
      <c r="K145" s="35"/>
      <c r="L145" s="32"/>
    </row>
    <row r="146" spans="1:12" ht="28.9" customHeight="1">
      <c r="A146" s="2"/>
      <c r="B146" s="2"/>
      <c r="C146" s="2"/>
      <c r="D146" s="27"/>
      <c r="E146" s="28" t="s">
        <v>335</v>
      </c>
      <c r="F146" s="27"/>
      <c r="G146" s="27"/>
      <c r="H146"/>
      <c r="I146" s="35"/>
      <c r="J146" s="35"/>
      <c r="K146" s="35"/>
      <c r="L146" s="32"/>
    </row>
    <row r="147" spans="1:12" ht="28.9" customHeight="1">
      <c r="A147" s="2"/>
      <c r="B147" s="2"/>
      <c r="C147" s="2"/>
      <c r="D147" s="27"/>
      <c r="E147" s="27"/>
      <c r="F147" s="28" t="s">
        <v>336</v>
      </c>
      <c r="G147" s="27"/>
      <c r="H147"/>
      <c r="I147" s="35"/>
      <c r="J147" s="35"/>
      <c r="K147" s="35"/>
      <c r="L147" s="32"/>
    </row>
    <row r="148" spans="1:12">
      <c r="A148" s="2"/>
      <c r="B148" s="2"/>
      <c r="C148" s="2"/>
      <c r="D148" s="27"/>
      <c r="E148" s="27"/>
      <c r="F148" s="27"/>
      <c r="G148" s="28" t="s">
        <v>337</v>
      </c>
      <c r="H148"/>
      <c r="I148" s="35">
        <v>0</v>
      </c>
      <c r="J148" s="35">
        <v>73</v>
      </c>
      <c r="K148" s="35">
        <v>150</v>
      </c>
      <c r="L148" s="32">
        <f>J148/K148</f>
        <v>0.48666666666666669</v>
      </c>
    </row>
    <row r="149" spans="1:12">
      <c r="A149" s="2"/>
      <c r="B149" s="2"/>
      <c r="C149" s="2"/>
      <c r="D149" s="27"/>
      <c r="E149" s="27"/>
      <c r="F149" s="27"/>
      <c r="G149" s="28" t="s">
        <v>338</v>
      </c>
      <c r="H149"/>
      <c r="I149" s="35">
        <v>0</v>
      </c>
      <c r="J149" s="35">
        <v>0</v>
      </c>
      <c r="K149" s="35">
        <v>250</v>
      </c>
      <c r="L149" s="32">
        <f>J149/K149</f>
        <v>0</v>
      </c>
    </row>
    <row r="150" spans="1:12">
      <c r="A150" s="2"/>
      <c r="B150" s="2"/>
      <c r="C150" s="2"/>
      <c r="D150" s="27"/>
      <c r="E150" s="27"/>
      <c r="F150" s="28" t="s">
        <v>339</v>
      </c>
      <c r="G150" s="27"/>
      <c r="H150"/>
      <c r="I150" s="39">
        <f>SUM(I147:I149)</f>
        <v>0</v>
      </c>
      <c r="J150" s="39">
        <f>SUM(J147:J149)</f>
        <v>73</v>
      </c>
      <c r="K150" s="39">
        <f>SUM(K147:K149)</f>
        <v>400</v>
      </c>
      <c r="L150" s="38">
        <f>J150/K150</f>
        <v>0.1825</v>
      </c>
    </row>
    <row r="151" spans="1:12">
      <c r="A151" s="2"/>
      <c r="B151" s="2"/>
      <c r="C151" s="2"/>
      <c r="D151" s="27"/>
      <c r="E151" s="27"/>
      <c r="F151" s="28" t="s">
        <v>340</v>
      </c>
      <c r="G151" s="27"/>
      <c r="H151"/>
      <c r="I151" s="35"/>
      <c r="J151" s="35"/>
      <c r="K151" s="35"/>
      <c r="L151" s="32"/>
    </row>
    <row r="152" spans="1:12">
      <c r="A152" s="2"/>
      <c r="B152" s="2"/>
      <c r="C152" s="2"/>
      <c r="D152" s="27"/>
      <c r="E152" s="27"/>
      <c r="F152"/>
      <c r="G152" s="28" t="s">
        <v>341</v>
      </c>
      <c r="H152"/>
      <c r="I152" s="35">
        <v>0</v>
      </c>
      <c r="J152" s="35">
        <v>67.510000000000005</v>
      </c>
      <c r="K152" s="35">
        <v>65</v>
      </c>
      <c r="L152" s="32">
        <f>J152/K152</f>
        <v>1.0386153846153847</v>
      </c>
    </row>
    <row r="153" spans="1:12">
      <c r="A153" s="2"/>
      <c r="B153" s="2"/>
      <c r="C153" s="2"/>
      <c r="D153" s="27"/>
      <c r="E153" s="27"/>
      <c r="F153"/>
      <c r="G153" s="28" t="s">
        <v>342</v>
      </c>
      <c r="H153"/>
      <c r="I153" s="35">
        <v>0</v>
      </c>
      <c r="J153" s="35">
        <v>365.16</v>
      </c>
      <c r="K153" s="35">
        <v>600</v>
      </c>
      <c r="L153" s="32">
        <f>J153/K153</f>
        <v>0.60860000000000003</v>
      </c>
    </row>
    <row r="154" spans="1:12">
      <c r="A154" s="2"/>
      <c r="B154" s="2"/>
      <c r="C154" s="2"/>
      <c r="D154" s="27"/>
      <c r="E154" s="27"/>
      <c r="F154"/>
      <c r="G154" s="28" t="s">
        <v>343</v>
      </c>
      <c r="H154"/>
      <c r="I154" s="35">
        <v>15.31</v>
      </c>
      <c r="J154" s="35">
        <v>137.79</v>
      </c>
      <c r="K154" s="35">
        <v>184</v>
      </c>
      <c r="L154" s="32">
        <f>J154/K154</f>
        <v>0.74885869565217389</v>
      </c>
    </row>
    <row r="155" spans="1:12">
      <c r="A155" s="2"/>
      <c r="B155" s="2"/>
      <c r="C155" s="2"/>
      <c r="D155" s="27"/>
      <c r="E155" s="27"/>
      <c r="F155"/>
      <c r="G155" s="28" t="s">
        <v>344</v>
      </c>
      <c r="H155"/>
      <c r="I155" s="35">
        <v>0</v>
      </c>
      <c r="J155" s="35">
        <v>0</v>
      </c>
      <c r="K155" s="35">
        <v>300</v>
      </c>
      <c r="L155" s="32">
        <f>J155/K155</f>
        <v>0</v>
      </c>
    </row>
    <row r="156" spans="1:12" ht="28.9" customHeight="1">
      <c r="A156" s="2"/>
      <c r="B156" s="2"/>
      <c r="C156" s="2"/>
      <c r="D156" s="27"/>
      <c r="E156" s="27"/>
      <c r="F156" s="28" t="s">
        <v>345</v>
      </c>
      <c r="G156" s="27"/>
      <c r="H156"/>
      <c r="I156" s="39">
        <f>SUM(I151:I155)</f>
        <v>15.31</v>
      </c>
      <c r="J156" s="39">
        <f>SUM(J151:J155)</f>
        <v>570.46</v>
      </c>
      <c r="K156" s="39">
        <f>SUM(K151:K155)</f>
        <v>1149</v>
      </c>
      <c r="L156" s="38">
        <f>J156/K156</f>
        <v>0.49648389904264584</v>
      </c>
    </row>
    <row r="157" spans="1:12">
      <c r="A157" s="2"/>
      <c r="B157" s="2"/>
      <c r="C157" s="2"/>
      <c r="D157" s="27"/>
      <c r="E157" s="27"/>
      <c r="F157" s="28" t="s">
        <v>346</v>
      </c>
      <c r="G157" s="27"/>
      <c r="H157"/>
      <c r="I157" s="35"/>
      <c r="J157" s="35"/>
      <c r="K157" s="35"/>
      <c r="L157" s="32"/>
    </row>
    <row r="158" spans="1:12">
      <c r="A158" s="2"/>
      <c r="B158" s="2"/>
      <c r="C158" s="2"/>
      <c r="D158" s="27"/>
      <c r="E158" s="27"/>
      <c r="F158" s="27"/>
      <c r="G158" s="28" t="s">
        <v>347</v>
      </c>
      <c r="H158"/>
      <c r="I158" s="35">
        <v>637.5</v>
      </c>
      <c r="J158" s="35">
        <v>1245</v>
      </c>
      <c r="K158" s="35">
        <v>2100</v>
      </c>
      <c r="L158" s="32">
        <f t="shared" ref="L158:L163" si="9">J158/K158</f>
        <v>0.59285714285714286</v>
      </c>
    </row>
    <row r="159" spans="1:12">
      <c r="A159" s="2"/>
      <c r="B159" s="2"/>
      <c r="C159" s="2"/>
      <c r="D159" s="27"/>
      <c r="E159" s="27"/>
      <c r="F159" s="27"/>
      <c r="G159" s="28" t="s">
        <v>348</v>
      </c>
      <c r="H159"/>
      <c r="I159" s="35">
        <v>750</v>
      </c>
      <c r="J159" s="35">
        <v>2250</v>
      </c>
      <c r="K159" s="35">
        <v>3000</v>
      </c>
      <c r="L159" s="32">
        <f t="shared" si="9"/>
        <v>0.75</v>
      </c>
    </row>
    <row r="160" spans="1:12">
      <c r="A160" s="2"/>
      <c r="B160" s="2"/>
      <c r="C160" s="2"/>
      <c r="D160" s="27"/>
      <c r="E160" s="27"/>
      <c r="F160" s="27"/>
      <c r="G160" s="28" t="s">
        <v>349</v>
      </c>
      <c r="H160"/>
      <c r="I160" s="35">
        <v>550</v>
      </c>
      <c r="J160" s="35">
        <v>2260</v>
      </c>
      <c r="K160" s="35">
        <v>4530</v>
      </c>
      <c r="L160" s="32">
        <f t="shared" si="9"/>
        <v>0.4988962472406181</v>
      </c>
    </row>
    <row r="161" spans="1:15" ht="28.9" customHeight="1">
      <c r="A161" s="2"/>
      <c r="B161" s="2"/>
      <c r="C161" s="2"/>
      <c r="D161" s="27"/>
      <c r="E161" s="27"/>
      <c r="F161" s="27"/>
      <c r="G161" s="28" t="s">
        <v>350</v>
      </c>
      <c r="H161"/>
      <c r="I161" s="35">
        <v>0</v>
      </c>
      <c r="J161" s="35">
        <v>198</v>
      </c>
      <c r="K161" s="35">
        <v>198</v>
      </c>
      <c r="L161" s="32">
        <f t="shared" si="9"/>
        <v>1</v>
      </c>
    </row>
    <row r="162" spans="1:15">
      <c r="A162" s="2"/>
      <c r="B162" s="2"/>
      <c r="C162" s="2"/>
      <c r="D162" s="27"/>
      <c r="E162" s="27"/>
      <c r="F162" s="27"/>
      <c r="G162" s="28" t="s">
        <v>351</v>
      </c>
      <c r="H162"/>
      <c r="I162" s="35">
        <v>0</v>
      </c>
      <c r="J162" s="35">
        <v>2894.22</v>
      </c>
      <c r="K162" s="35">
        <v>325</v>
      </c>
      <c r="L162" s="32">
        <f t="shared" si="9"/>
        <v>8.9052923076923065</v>
      </c>
    </row>
    <row r="163" spans="1:15">
      <c r="A163" s="2"/>
      <c r="B163" s="2"/>
      <c r="C163" s="2"/>
      <c r="D163" s="27"/>
      <c r="E163" s="27"/>
      <c r="F163" s="28" t="s">
        <v>352</v>
      </c>
      <c r="G163" s="27"/>
      <c r="H163"/>
      <c r="I163" s="39">
        <f>SUM(I158:I162)</f>
        <v>1937.5</v>
      </c>
      <c r="J163" s="39">
        <f>SUM(J158:J162)</f>
        <v>8847.2199999999993</v>
      </c>
      <c r="K163" s="39">
        <f>SUM(K158:K162)</f>
        <v>10153</v>
      </c>
      <c r="L163" s="38">
        <f t="shared" si="9"/>
        <v>0.87138973702353972</v>
      </c>
    </row>
    <row r="164" spans="1:15">
      <c r="A164" s="2"/>
      <c r="B164" s="2"/>
      <c r="C164" s="2"/>
      <c r="D164" s="27"/>
      <c r="E164" s="27"/>
      <c r="F164" s="28" t="s">
        <v>353</v>
      </c>
      <c r="G164" s="27"/>
      <c r="H164"/>
      <c r="I164" s="35"/>
      <c r="J164" s="35"/>
      <c r="K164" s="35"/>
      <c r="L164" s="32"/>
    </row>
    <row r="165" spans="1:15">
      <c r="A165" s="2"/>
      <c r="B165" s="2"/>
      <c r="C165" s="2"/>
      <c r="D165" s="27"/>
      <c r="E165" s="27"/>
      <c r="G165" s="27" t="s">
        <v>354</v>
      </c>
      <c r="H165"/>
      <c r="I165" s="35">
        <v>0</v>
      </c>
      <c r="J165" s="35">
        <v>0</v>
      </c>
      <c r="K165" s="35">
        <v>600</v>
      </c>
      <c r="L165" s="32">
        <f>J165/K165</f>
        <v>0</v>
      </c>
    </row>
    <row r="166" spans="1:15">
      <c r="A166" s="2"/>
      <c r="B166" s="2"/>
      <c r="C166" s="2"/>
      <c r="D166" s="27"/>
      <c r="E166" s="27"/>
      <c r="F166" s="28" t="s">
        <v>355</v>
      </c>
      <c r="G166" s="27"/>
      <c r="H166"/>
      <c r="I166" s="35"/>
      <c r="J166" s="35"/>
      <c r="K166" s="35"/>
      <c r="L166" s="32"/>
    </row>
    <row r="167" spans="1:15">
      <c r="A167" s="2"/>
      <c r="B167" s="2"/>
      <c r="C167" s="2"/>
      <c r="D167" s="27"/>
      <c r="E167" s="27"/>
      <c r="F167" s="27"/>
      <c r="G167" s="28" t="s">
        <v>356</v>
      </c>
      <c r="H167"/>
      <c r="I167" s="35">
        <v>1200</v>
      </c>
      <c r="J167" s="35">
        <v>4800</v>
      </c>
      <c r="K167" s="35">
        <v>4800</v>
      </c>
      <c r="L167" s="32">
        <f>J167/K167</f>
        <v>1</v>
      </c>
    </row>
    <row r="168" spans="1:15">
      <c r="A168" s="2"/>
      <c r="B168" s="2"/>
      <c r="C168" s="2"/>
      <c r="D168" s="27"/>
      <c r="E168" s="27"/>
      <c r="F168" s="27"/>
      <c r="G168" s="28" t="s">
        <v>357</v>
      </c>
      <c r="H168"/>
      <c r="I168" s="35"/>
      <c r="J168" s="35"/>
      <c r="K168" s="35"/>
      <c r="L168" s="32"/>
    </row>
    <row r="169" spans="1:15">
      <c r="A169" s="2"/>
      <c r="B169" s="2"/>
      <c r="C169" s="2"/>
      <c r="D169" s="27"/>
      <c r="E169" s="27"/>
      <c r="F169" s="27"/>
      <c r="G169"/>
      <c r="H169" s="28" t="s">
        <v>358</v>
      </c>
      <c r="I169" s="35">
        <v>15.31</v>
      </c>
      <c r="J169" s="35">
        <v>137.79</v>
      </c>
      <c r="K169" s="35">
        <v>184</v>
      </c>
      <c r="L169" s="32">
        <f>J169/K169</f>
        <v>0.74885869565217389</v>
      </c>
    </row>
    <row r="170" spans="1:15" ht="28.9" customHeight="1">
      <c r="A170" s="2"/>
      <c r="B170" s="2"/>
      <c r="C170" s="2"/>
      <c r="D170" s="27"/>
      <c r="E170" s="27"/>
      <c r="F170" s="27"/>
      <c r="G170"/>
      <c r="H170" s="28" t="s">
        <v>359</v>
      </c>
      <c r="I170" s="35">
        <v>700</v>
      </c>
      <c r="J170" s="35">
        <v>2525</v>
      </c>
      <c r="K170" s="35">
        <v>2600</v>
      </c>
      <c r="L170" s="32">
        <f>J170/K170</f>
        <v>0.97115384615384615</v>
      </c>
    </row>
    <row r="171" spans="1:15">
      <c r="A171" s="2"/>
      <c r="B171" s="2"/>
      <c r="C171" s="2"/>
      <c r="D171" s="27"/>
      <c r="E171" s="27"/>
      <c r="F171"/>
      <c r="G171" s="28" t="s">
        <v>360</v>
      </c>
      <c r="H171"/>
      <c r="I171" s="39">
        <f>SUM(I168:I170)</f>
        <v>715.31</v>
      </c>
      <c r="J171" s="39">
        <f>SUM(J168:J170)</f>
        <v>2662.79</v>
      </c>
      <c r="K171" s="39">
        <f>SUM(K169:K170)</f>
        <v>2784</v>
      </c>
      <c r="L171" s="38">
        <f t="shared" ref="L171" si="10">J171/K171</f>
        <v>0.9564619252873563</v>
      </c>
    </row>
    <row r="172" spans="1:15">
      <c r="A172" s="2"/>
      <c r="B172" s="2"/>
      <c r="C172" s="2"/>
      <c r="D172" s="27"/>
      <c r="E172" s="27"/>
      <c r="F172"/>
      <c r="H172"/>
      <c r="I172" s="35"/>
      <c r="J172" s="35"/>
      <c r="K172" s="35"/>
      <c r="L172" s="32"/>
    </row>
    <row r="173" spans="1:15">
      <c r="A173" s="2"/>
      <c r="B173" s="2"/>
      <c r="C173" s="2"/>
      <c r="D173" s="27"/>
      <c r="E173" s="27"/>
      <c r="F173"/>
      <c r="G173" s="28" t="s">
        <v>361</v>
      </c>
      <c r="H173"/>
      <c r="I173" s="35">
        <v>0</v>
      </c>
      <c r="J173" s="35">
        <v>0</v>
      </c>
      <c r="K173" s="35">
        <v>360</v>
      </c>
      <c r="L173" s="32">
        <f>J173/K173</f>
        <v>0</v>
      </c>
    </row>
    <row r="174" spans="1:15">
      <c r="A174" s="2"/>
      <c r="B174" s="2"/>
      <c r="C174" s="2"/>
      <c r="D174" s="27"/>
      <c r="E174" s="27"/>
      <c r="F174" s="28" t="s">
        <v>362</v>
      </c>
      <c r="G174" s="27"/>
      <c r="H174"/>
      <c r="I174" s="39">
        <f>I167+I171+I173</f>
        <v>1915.31</v>
      </c>
      <c r="J174" s="39">
        <f>J167+J171+J173</f>
        <v>7462.79</v>
      </c>
      <c r="K174" s="39">
        <f>K167+K171+K173</f>
        <v>7944</v>
      </c>
      <c r="L174" s="38">
        <f t="shared" ref="L174" si="11">J174/K174</f>
        <v>0.93942472306142999</v>
      </c>
    </row>
    <row r="175" spans="1:15">
      <c r="A175" s="2"/>
      <c r="B175" s="2"/>
      <c r="C175" s="2"/>
      <c r="D175" s="27"/>
      <c r="E175" s="27"/>
      <c r="F175" s="28" t="s">
        <v>363</v>
      </c>
      <c r="G175" s="27"/>
      <c r="H175"/>
      <c r="I175" s="35">
        <v>300</v>
      </c>
      <c r="J175" s="35">
        <v>900</v>
      </c>
      <c r="K175" s="35">
        <v>1200</v>
      </c>
      <c r="L175" s="32">
        <f>J175/K175</f>
        <v>0.75</v>
      </c>
      <c r="O175" s="57"/>
    </row>
    <row r="176" spans="1:15">
      <c r="A176" s="2"/>
      <c r="B176" s="2"/>
      <c r="C176" s="2"/>
      <c r="D176" s="27"/>
      <c r="E176" s="27"/>
      <c r="F176" s="28" t="s">
        <v>364</v>
      </c>
      <c r="G176" s="27"/>
      <c r="H176"/>
      <c r="I176" s="35"/>
      <c r="J176" s="35"/>
      <c r="K176" s="35"/>
      <c r="L176" s="32"/>
    </row>
    <row r="177" spans="1:12">
      <c r="A177" s="2"/>
      <c r="B177" s="2"/>
      <c r="C177" s="2"/>
      <c r="D177" s="27"/>
      <c r="E177" s="27"/>
      <c r="F177" s="27"/>
      <c r="G177" s="28" t="s">
        <v>365</v>
      </c>
      <c r="H177"/>
      <c r="I177" s="35">
        <v>0</v>
      </c>
      <c r="J177" s="35">
        <v>0</v>
      </c>
      <c r="K177" s="35"/>
      <c r="L177" s="32"/>
    </row>
    <row r="178" spans="1:12">
      <c r="A178" s="2"/>
      <c r="B178" s="2"/>
      <c r="C178" s="2"/>
      <c r="D178" s="27"/>
      <c r="E178" s="27"/>
      <c r="F178" s="27"/>
      <c r="G178" s="28" t="s">
        <v>366</v>
      </c>
      <c r="H178"/>
      <c r="I178" s="35">
        <v>0</v>
      </c>
      <c r="J178" s="35">
        <v>0</v>
      </c>
      <c r="K178" s="35"/>
      <c r="L178" s="32"/>
    </row>
    <row r="179" spans="1:12">
      <c r="A179" s="2"/>
      <c r="B179" s="2"/>
      <c r="C179" s="2"/>
      <c r="D179" s="27"/>
      <c r="E179" s="27"/>
      <c r="F179" s="27"/>
      <c r="G179" s="28" t="s">
        <v>367</v>
      </c>
      <c r="H179"/>
      <c r="I179" s="35">
        <v>0</v>
      </c>
      <c r="J179" s="35">
        <v>22.35</v>
      </c>
      <c r="K179" s="35">
        <v>22.35</v>
      </c>
      <c r="L179" s="32">
        <f t="shared" ref="L179" si="12">J179/K179</f>
        <v>1</v>
      </c>
    </row>
    <row r="180" spans="1:12" ht="28.9" customHeight="1">
      <c r="A180" s="2"/>
      <c r="B180" s="2"/>
      <c r="C180" s="2"/>
      <c r="D180" s="27"/>
      <c r="E180" s="27"/>
      <c r="F180" s="27"/>
      <c r="G180" s="28" t="s">
        <v>368</v>
      </c>
      <c r="H180"/>
      <c r="I180" s="35">
        <v>0</v>
      </c>
      <c r="J180" s="35">
        <v>44.85</v>
      </c>
      <c r="K180" s="35">
        <v>90</v>
      </c>
      <c r="L180" s="32">
        <f>J180/K180</f>
        <v>0.49833333333333335</v>
      </c>
    </row>
    <row r="181" spans="1:12">
      <c r="A181" s="2"/>
      <c r="B181" s="2"/>
      <c r="C181" s="2"/>
      <c r="D181" s="27"/>
      <c r="E181" s="27"/>
      <c r="F181" s="27"/>
      <c r="G181" s="28" t="s">
        <v>369</v>
      </c>
      <c r="H181"/>
      <c r="I181" s="35">
        <v>0</v>
      </c>
      <c r="J181" s="35">
        <v>44.85</v>
      </c>
      <c r="K181" s="35"/>
      <c r="L181" s="32"/>
    </row>
    <row r="182" spans="1:12">
      <c r="A182" s="2"/>
      <c r="B182" s="2"/>
      <c r="C182" s="2"/>
      <c r="D182" s="27"/>
      <c r="E182" s="27"/>
      <c r="F182" s="27"/>
      <c r="G182" s="28" t="s">
        <v>370</v>
      </c>
      <c r="H182"/>
      <c r="I182" s="35">
        <v>0</v>
      </c>
      <c r="J182" s="35">
        <v>44.85</v>
      </c>
      <c r="K182" s="35"/>
      <c r="L182" s="32"/>
    </row>
    <row r="183" spans="1:12">
      <c r="A183" s="2"/>
      <c r="B183" s="2"/>
      <c r="C183" s="2"/>
      <c r="D183" s="27"/>
      <c r="E183" s="27"/>
      <c r="F183" s="27"/>
      <c r="G183" s="28" t="s">
        <v>371</v>
      </c>
      <c r="H183"/>
      <c r="I183" s="35">
        <v>0</v>
      </c>
      <c r="J183" s="35">
        <v>0</v>
      </c>
      <c r="K183" s="35">
        <v>45</v>
      </c>
      <c r="L183" s="32">
        <f>J183/K183</f>
        <v>0</v>
      </c>
    </row>
    <row r="184" spans="1:12">
      <c r="A184" s="2"/>
      <c r="B184" s="2"/>
      <c r="C184" s="2"/>
      <c r="D184" s="27"/>
      <c r="E184" s="27"/>
      <c r="F184" s="27"/>
      <c r="G184" s="28" t="s">
        <v>372</v>
      </c>
      <c r="H184"/>
      <c r="I184" s="35">
        <v>0</v>
      </c>
      <c r="J184" s="35">
        <v>0</v>
      </c>
      <c r="K184" s="35"/>
      <c r="L184" s="32"/>
    </row>
    <row r="185" spans="1:12">
      <c r="A185" s="2"/>
      <c r="B185" s="2"/>
      <c r="C185" s="2"/>
      <c r="D185" s="27"/>
      <c r="E185" s="27"/>
      <c r="F185" s="27"/>
      <c r="G185" s="28" t="s">
        <v>373</v>
      </c>
      <c r="H185"/>
      <c r="I185" s="35">
        <v>0</v>
      </c>
      <c r="J185" s="35">
        <v>0</v>
      </c>
      <c r="K185" s="35">
        <v>45</v>
      </c>
      <c r="L185" s="32">
        <f>J185/K185</f>
        <v>0</v>
      </c>
    </row>
    <row r="186" spans="1:12">
      <c r="A186" s="2"/>
      <c r="B186" s="2"/>
      <c r="C186" s="2"/>
      <c r="D186" s="27"/>
      <c r="E186" s="27"/>
      <c r="F186" s="27"/>
      <c r="G186" s="28" t="s">
        <v>374</v>
      </c>
      <c r="H186"/>
      <c r="I186" s="35">
        <v>0</v>
      </c>
      <c r="J186" s="35">
        <v>1299.9000000000001</v>
      </c>
      <c r="K186" s="35">
        <v>1337</v>
      </c>
      <c r="L186" s="32">
        <f>J186/K186</f>
        <v>0.97225130890052358</v>
      </c>
    </row>
    <row r="187" spans="1:12">
      <c r="A187" s="2"/>
      <c r="B187" s="2"/>
      <c r="C187" s="2"/>
      <c r="D187" s="27"/>
      <c r="E187" s="27"/>
      <c r="F187" s="27"/>
      <c r="G187" s="28" t="s">
        <v>375</v>
      </c>
      <c r="H187"/>
      <c r="I187" s="35">
        <v>0</v>
      </c>
      <c r="J187" s="35">
        <v>0</v>
      </c>
      <c r="K187" s="35"/>
      <c r="L187" s="32"/>
    </row>
    <row r="188" spans="1:12" ht="28.9" customHeight="1">
      <c r="A188" s="2"/>
      <c r="B188" s="2"/>
      <c r="C188" s="2"/>
      <c r="D188" s="27"/>
      <c r="E188" s="27"/>
      <c r="F188" s="28" t="s">
        <v>376</v>
      </c>
      <c r="G188" s="27"/>
      <c r="H188"/>
      <c r="I188" s="39">
        <f>SUM(I177:I187)</f>
        <v>0</v>
      </c>
      <c r="J188" s="39">
        <f>SUM(J177:J187)</f>
        <v>1456.8000000000002</v>
      </c>
      <c r="K188" s="39">
        <f>SUM(K177:K187)</f>
        <v>1539.35</v>
      </c>
      <c r="L188" s="38">
        <f>J188/K188</f>
        <v>0.94637346932146704</v>
      </c>
    </row>
    <row r="189" spans="1:12" ht="28.9" customHeight="1">
      <c r="A189" s="2"/>
      <c r="B189" s="2"/>
      <c r="C189" s="2"/>
      <c r="D189" s="27"/>
      <c r="E189" s="27"/>
      <c r="F189"/>
      <c r="G189" s="27"/>
      <c r="H189"/>
      <c r="I189" s="35"/>
      <c r="J189" s="35"/>
      <c r="K189" s="35"/>
      <c r="L189" s="32"/>
    </row>
    <row r="190" spans="1:12">
      <c r="A190" s="2"/>
      <c r="B190" s="2"/>
      <c r="C190" s="2"/>
      <c r="D190" s="27"/>
      <c r="E190" s="27"/>
      <c r="F190" s="28" t="s">
        <v>377</v>
      </c>
      <c r="G190" s="27"/>
      <c r="H190"/>
      <c r="I190" s="35"/>
      <c r="J190" s="35"/>
      <c r="K190" s="35"/>
      <c r="L190" s="32"/>
    </row>
    <row r="191" spans="1:12">
      <c r="A191" s="2"/>
      <c r="B191" s="2"/>
      <c r="C191" s="2"/>
      <c r="D191" s="27"/>
      <c r="E191" s="27"/>
      <c r="F191" s="27"/>
      <c r="G191" s="28" t="s">
        <v>378</v>
      </c>
      <c r="H191"/>
      <c r="I191" s="35">
        <v>0</v>
      </c>
      <c r="J191" s="35">
        <v>0</v>
      </c>
      <c r="K191" s="35">
        <v>65</v>
      </c>
      <c r="L191" s="32">
        <f>J191/K191</f>
        <v>0</v>
      </c>
    </row>
    <row r="192" spans="1:12">
      <c r="A192" s="2"/>
      <c r="B192" s="2"/>
      <c r="C192" s="2"/>
      <c r="D192" s="27"/>
      <c r="E192" s="27"/>
      <c r="F192" s="27"/>
      <c r="G192" s="28" t="s">
        <v>379</v>
      </c>
      <c r="H192"/>
      <c r="I192" s="35">
        <v>0</v>
      </c>
      <c r="J192" s="35">
        <v>0</v>
      </c>
      <c r="K192" s="35">
        <v>50</v>
      </c>
      <c r="L192" s="32">
        <f>J192/K192</f>
        <v>0</v>
      </c>
    </row>
    <row r="193" spans="1:12">
      <c r="A193" s="2"/>
      <c r="B193" s="2"/>
      <c r="C193" s="2"/>
      <c r="D193" s="27"/>
      <c r="E193" s="27"/>
      <c r="F193" s="27"/>
      <c r="G193" s="28" t="s">
        <v>380</v>
      </c>
      <c r="H193"/>
      <c r="I193" s="35">
        <v>0</v>
      </c>
      <c r="J193" s="35">
        <v>0</v>
      </c>
      <c r="K193" s="35">
        <v>500</v>
      </c>
      <c r="L193" s="32">
        <f>J193/K193</f>
        <v>0</v>
      </c>
    </row>
    <row r="194" spans="1:12">
      <c r="A194" s="2"/>
      <c r="B194" s="2"/>
      <c r="C194" s="2"/>
      <c r="D194" s="27"/>
      <c r="E194" s="27"/>
      <c r="F194" s="27"/>
      <c r="G194" s="28" t="s">
        <v>381</v>
      </c>
      <c r="H194"/>
      <c r="I194" s="35">
        <v>0</v>
      </c>
      <c r="J194" s="35">
        <v>0</v>
      </c>
      <c r="K194" s="35">
        <v>500</v>
      </c>
      <c r="L194" s="32">
        <f>J194/K194</f>
        <v>0</v>
      </c>
    </row>
    <row r="195" spans="1:12">
      <c r="A195" s="2"/>
      <c r="B195" s="2"/>
      <c r="C195" s="2"/>
      <c r="D195" s="27"/>
      <c r="E195" s="27"/>
      <c r="F195" s="27" t="s">
        <v>382</v>
      </c>
      <c r="G195" s="27"/>
      <c r="I195" s="39">
        <f>SUM(I191:I194)</f>
        <v>0</v>
      </c>
      <c r="J195" s="39">
        <f>SUM(J191:J194)</f>
        <v>0</v>
      </c>
      <c r="K195" s="39">
        <f>SUM(K191:K194)</f>
        <v>1115</v>
      </c>
      <c r="L195" s="38">
        <f t="shared" ref="L195:L199" si="13">J195/K195</f>
        <v>0</v>
      </c>
    </row>
    <row r="196" spans="1:12">
      <c r="A196" s="2"/>
      <c r="B196" s="2"/>
      <c r="C196" s="2"/>
      <c r="D196" s="27"/>
      <c r="E196" s="27"/>
      <c r="F196" s="27" t="s">
        <v>383</v>
      </c>
      <c r="G196" s="27"/>
      <c r="I196" s="35"/>
      <c r="J196" s="35"/>
      <c r="K196" s="35"/>
      <c r="L196" s="32"/>
    </row>
    <row r="197" spans="1:12">
      <c r="A197" s="2"/>
      <c r="B197" s="2"/>
      <c r="C197" s="2"/>
      <c r="D197" s="27"/>
      <c r="E197" s="27"/>
      <c r="F197" s="27"/>
      <c r="G197" s="27" t="s">
        <v>384</v>
      </c>
      <c r="I197" s="35">
        <v>0</v>
      </c>
      <c r="J197" s="35">
        <v>0</v>
      </c>
      <c r="K197" s="35">
        <v>100</v>
      </c>
      <c r="L197" s="32">
        <f>J197/K197</f>
        <v>0</v>
      </c>
    </row>
    <row r="198" spans="1:12">
      <c r="A198" s="2"/>
      <c r="B198" s="2"/>
      <c r="C198" s="2"/>
      <c r="D198" s="27"/>
      <c r="E198" s="27"/>
      <c r="F198" s="27" t="s">
        <v>385</v>
      </c>
      <c r="G198" s="27"/>
      <c r="I198" s="39">
        <f t="shared" ref="I198:J198" si="14">I197</f>
        <v>0</v>
      </c>
      <c r="J198" s="39">
        <f t="shared" si="14"/>
        <v>0</v>
      </c>
      <c r="K198" s="39">
        <f>K197</f>
        <v>100</v>
      </c>
      <c r="L198" s="38">
        <f t="shared" si="13"/>
        <v>0</v>
      </c>
    </row>
    <row r="199" spans="1:12">
      <c r="A199" s="2"/>
      <c r="B199" s="2"/>
      <c r="C199" s="2"/>
      <c r="D199" s="27"/>
      <c r="E199" s="28" t="s">
        <v>386</v>
      </c>
      <c r="F199" s="27"/>
      <c r="G199" s="27"/>
      <c r="H199"/>
      <c r="I199" s="39">
        <f>I198+I195+I188+I174+I163+I156+I150+I165+I175</f>
        <v>4168.12</v>
      </c>
      <c r="J199" s="39">
        <f>J198+J195+J188+J174+J163+J156+J150+J1601+J175</f>
        <v>19310.269999999997</v>
      </c>
      <c r="K199" s="39">
        <f>K198+K195+K188+K174+K175+K163+K156+K150+K165</f>
        <v>24200.35</v>
      </c>
      <c r="L199" s="38">
        <f t="shared" si="13"/>
        <v>0.79793350096176285</v>
      </c>
    </row>
    <row r="200" spans="1:12">
      <c r="A200" s="2"/>
      <c r="B200" s="2"/>
      <c r="C200" s="2"/>
      <c r="D200" s="27"/>
      <c r="F200" s="27"/>
      <c r="G200" s="27"/>
      <c r="H200"/>
      <c r="I200" s="35"/>
      <c r="J200" s="35"/>
      <c r="K200" s="35"/>
      <c r="L200" s="32"/>
    </row>
    <row r="201" spans="1:12">
      <c r="A201" s="2"/>
      <c r="B201" s="2"/>
      <c r="C201" s="2"/>
      <c r="D201" s="27"/>
      <c r="F201" s="27"/>
      <c r="G201" s="27"/>
      <c r="H201"/>
      <c r="I201" s="35"/>
      <c r="J201" s="35"/>
      <c r="K201" s="35"/>
      <c r="L201" s="32"/>
    </row>
    <row r="202" spans="1:12">
      <c r="A202" s="2"/>
      <c r="B202" s="2"/>
      <c r="C202" s="2"/>
      <c r="D202" s="27"/>
      <c r="E202" s="28" t="s">
        <v>387</v>
      </c>
      <c r="F202" s="27"/>
      <c r="G202" s="27"/>
      <c r="H202"/>
      <c r="I202" s="35"/>
      <c r="J202" s="35"/>
      <c r="K202" s="35"/>
      <c r="L202" s="32"/>
    </row>
    <row r="203" spans="1:12">
      <c r="A203" s="2"/>
      <c r="B203" s="2"/>
      <c r="C203" s="2"/>
      <c r="D203" s="27"/>
      <c r="E203" s="27"/>
      <c r="F203" s="28" t="s">
        <v>388</v>
      </c>
      <c r="G203" s="27"/>
      <c r="H203"/>
      <c r="I203" s="35">
        <v>0</v>
      </c>
      <c r="J203" s="35">
        <v>0</v>
      </c>
      <c r="K203" s="35"/>
      <c r="L203" s="32"/>
    </row>
    <row r="204" spans="1:12" ht="28.9" customHeight="1">
      <c r="A204" s="2"/>
      <c r="B204" s="2"/>
      <c r="C204" s="2"/>
      <c r="D204" s="27"/>
      <c r="E204" s="27"/>
      <c r="F204" s="27"/>
      <c r="G204" s="28" t="s">
        <v>389</v>
      </c>
      <c r="H204"/>
      <c r="I204" s="35">
        <v>0</v>
      </c>
      <c r="J204" s="35">
        <v>0</v>
      </c>
      <c r="K204" s="35"/>
      <c r="L204" s="32"/>
    </row>
    <row r="205" spans="1:12">
      <c r="A205" s="2"/>
      <c r="B205" s="2"/>
      <c r="C205" s="2"/>
      <c r="D205" s="27"/>
      <c r="E205" s="27"/>
      <c r="F205" s="27"/>
      <c r="G205" s="28" t="s">
        <v>390</v>
      </c>
      <c r="H205"/>
      <c r="I205" s="35">
        <v>0</v>
      </c>
      <c r="J205" s="35">
        <v>0</v>
      </c>
      <c r="K205" s="35"/>
      <c r="L205" s="32"/>
    </row>
    <row r="206" spans="1:12">
      <c r="A206" s="2"/>
      <c r="B206" s="2"/>
      <c r="C206" s="2"/>
      <c r="D206" s="27"/>
      <c r="E206" s="27"/>
      <c r="F206" s="27"/>
      <c r="G206" s="28" t="s">
        <v>391</v>
      </c>
      <c r="H206"/>
      <c r="I206" s="35">
        <v>0</v>
      </c>
      <c r="J206" s="35">
        <v>0</v>
      </c>
      <c r="K206" s="35"/>
      <c r="L206" s="32"/>
    </row>
    <row r="207" spans="1:12">
      <c r="A207" s="2"/>
      <c r="B207" s="2"/>
      <c r="C207" s="2"/>
      <c r="D207" s="27"/>
      <c r="E207" s="27"/>
      <c r="F207" s="27"/>
      <c r="G207" s="28" t="s">
        <v>392</v>
      </c>
      <c r="H207"/>
      <c r="I207" s="35">
        <v>0</v>
      </c>
      <c r="J207" s="35">
        <v>0</v>
      </c>
      <c r="K207" s="35"/>
      <c r="L207" s="32"/>
    </row>
    <row r="208" spans="1:12">
      <c r="A208" s="2"/>
      <c r="B208" s="2"/>
      <c r="C208" s="2"/>
      <c r="D208" s="27"/>
      <c r="E208" s="27"/>
      <c r="F208" s="27"/>
      <c r="G208" s="28" t="s">
        <v>393</v>
      </c>
      <c r="H208"/>
      <c r="I208" s="35">
        <v>0</v>
      </c>
      <c r="J208" s="35">
        <v>0</v>
      </c>
      <c r="K208" s="35"/>
      <c r="L208" s="32"/>
    </row>
    <row r="209" spans="1:12">
      <c r="A209" s="2"/>
      <c r="B209" s="2"/>
      <c r="C209" s="2"/>
      <c r="D209" s="27"/>
      <c r="E209" s="27"/>
      <c r="F209" s="28" t="s">
        <v>394</v>
      </c>
      <c r="G209" s="27"/>
      <c r="H209"/>
      <c r="I209" s="39">
        <f>SUM(I203:I208)</f>
        <v>0</v>
      </c>
      <c r="J209" s="39">
        <f>SUM(J203:J208)</f>
        <v>0</v>
      </c>
      <c r="K209" s="39"/>
      <c r="L209" s="32"/>
    </row>
    <row r="210" spans="1:12" ht="28.9" customHeight="1">
      <c r="A210" s="2"/>
      <c r="B210" s="2"/>
      <c r="C210" s="2"/>
      <c r="D210" s="27"/>
      <c r="E210" s="27"/>
      <c r="F210" s="28" t="s">
        <v>395</v>
      </c>
      <c r="G210" s="27"/>
      <c r="H210"/>
      <c r="I210" s="35">
        <v>0</v>
      </c>
      <c r="J210" s="35">
        <v>0</v>
      </c>
      <c r="K210" s="35"/>
      <c r="L210" s="32"/>
    </row>
    <row r="211" spans="1:12">
      <c r="A211" s="2"/>
      <c r="B211" s="2"/>
      <c r="C211" s="2"/>
      <c r="D211" s="27"/>
      <c r="E211" s="27"/>
      <c r="F211" s="28" t="s">
        <v>396</v>
      </c>
      <c r="G211" s="27"/>
      <c r="H211"/>
      <c r="I211" s="35">
        <v>0</v>
      </c>
      <c r="J211" s="35">
        <v>0</v>
      </c>
      <c r="K211" s="35"/>
      <c r="L211" s="32"/>
    </row>
    <row r="212" spans="1:12">
      <c r="A212" s="2"/>
      <c r="B212" s="2"/>
      <c r="C212" s="2"/>
      <c r="D212" s="27"/>
      <c r="E212" s="27"/>
      <c r="F212" s="28" t="s">
        <v>397</v>
      </c>
      <c r="G212" s="27"/>
      <c r="H212"/>
      <c r="I212" s="35">
        <v>0</v>
      </c>
      <c r="J212" s="35">
        <v>0</v>
      </c>
      <c r="K212" s="35">
        <v>800</v>
      </c>
      <c r="L212" s="32">
        <f>J212/K212</f>
        <v>0</v>
      </c>
    </row>
    <row r="213" spans="1:12">
      <c r="A213" s="2"/>
      <c r="B213" s="2"/>
      <c r="C213" s="2"/>
      <c r="D213" s="27"/>
      <c r="E213" s="27"/>
      <c r="F213" s="28" t="s">
        <v>398</v>
      </c>
      <c r="G213" s="27"/>
      <c r="H213"/>
      <c r="I213" s="35">
        <v>0</v>
      </c>
      <c r="J213" s="35">
        <v>0</v>
      </c>
      <c r="K213" s="35"/>
      <c r="L213" s="32"/>
    </row>
    <row r="214" spans="1:12">
      <c r="A214" s="2"/>
      <c r="B214" s="2"/>
      <c r="C214" s="2"/>
      <c r="D214" s="27"/>
      <c r="E214" s="27"/>
      <c r="F214" s="28" t="s">
        <v>399</v>
      </c>
      <c r="G214" s="27"/>
      <c r="H214"/>
      <c r="I214" s="35">
        <v>0</v>
      </c>
      <c r="J214" s="35">
        <v>421.34100000000001</v>
      </c>
      <c r="K214" s="35">
        <v>500</v>
      </c>
      <c r="L214" s="32">
        <f>J214/K214</f>
        <v>0.84268200000000004</v>
      </c>
    </row>
    <row r="215" spans="1:12">
      <c r="A215" s="2"/>
      <c r="B215" s="2"/>
      <c r="C215" s="2"/>
      <c r="D215" s="27"/>
      <c r="E215" s="27"/>
      <c r="F215" s="28" t="s">
        <v>400</v>
      </c>
      <c r="G215" s="27"/>
      <c r="H215"/>
      <c r="I215" s="35">
        <v>0</v>
      </c>
      <c r="J215" s="35">
        <v>0</v>
      </c>
      <c r="K215" s="35"/>
      <c r="L215" s="32"/>
    </row>
    <row r="216" spans="1:12">
      <c r="A216" s="2"/>
      <c r="B216" s="2"/>
      <c r="C216" s="2"/>
      <c r="D216" s="27"/>
      <c r="E216" s="27"/>
      <c r="F216" s="28" t="s">
        <v>401</v>
      </c>
      <c r="G216" s="27"/>
      <c r="H216"/>
      <c r="I216" s="35">
        <v>0</v>
      </c>
      <c r="J216" s="35">
        <v>0</v>
      </c>
      <c r="K216" s="35">
        <v>156</v>
      </c>
      <c r="L216" s="32">
        <f>J216/K216</f>
        <v>0</v>
      </c>
    </row>
    <row r="217" spans="1:12">
      <c r="A217" s="2"/>
      <c r="B217" s="2"/>
      <c r="C217" s="2"/>
      <c r="D217" s="27"/>
      <c r="E217" s="27"/>
      <c r="F217" s="28" t="s">
        <v>402</v>
      </c>
      <c r="G217" s="27"/>
      <c r="H217"/>
      <c r="I217" s="35">
        <v>0</v>
      </c>
      <c r="J217" s="35">
        <v>0</v>
      </c>
      <c r="K217" s="35"/>
      <c r="L217" s="32"/>
    </row>
    <row r="218" spans="1:12">
      <c r="A218" s="2"/>
      <c r="B218" s="2"/>
      <c r="C218" s="2"/>
      <c r="D218" s="27"/>
      <c r="E218" s="27"/>
      <c r="F218" s="28" t="s">
        <v>403</v>
      </c>
      <c r="G218" s="27"/>
      <c r="H218"/>
      <c r="I218" s="35">
        <v>0</v>
      </c>
      <c r="J218" s="35">
        <v>0</v>
      </c>
      <c r="K218" s="35"/>
      <c r="L218" s="32"/>
    </row>
    <row r="219" spans="1:12">
      <c r="A219" s="2"/>
      <c r="B219" s="2"/>
      <c r="C219" s="2"/>
      <c r="D219" s="27"/>
      <c r="E219" s="27"/>
      <c r="F219" s="28" t="s">
        <v>404</v>
      </c>
      <c r="G219" s="27"/>
      <c r="H219"/>
      <c r="I219" s="35">
        <v>0</v>
      </c>
      <c r="J219" s="35">
        <v>0</v>
      </c>
      <c r="K219" s="35"/>
      <c r="L219" s="32"/>
    </row>
    <row r="220" spans="1:12">
      <c r="A220" s="2"/>
      <c r="B220" s="2"/>
      <c r="C220" s="2"/>
      <c r="D220" s="27"/>
      <c r="E220" s="27"/>
      <c r="F220" s="28" t="s">
        <v>405</v>
      </c>
      <c r="G220" s="27"/>
      <c r="H220"/>
      <c r="I220" s="35">
        <v>0</v>
      </c>
      <c r="J220" s="35">
        <v>0</v>
      </c>
      <c r="K220" s="35">
        <v>250</v>
      </c>
      <c r="L220" s="32">
        <f>J220/K220</f>
        <v>0</v>
      </c>
    </row>
    <row r="221" spans="1:12">
      <c r="A221" s="2"/>
      <c r="B221" s="2"/>
      <c r="C221" s="2"/>
      <c r="D221" s="27"/>
      <c r="E221" s="27"/>
      <c r="F221" s="28" t="s">
        <v>406</v>
      </c>
      <c r="G221" s="27"/>
      <c r="H221"/>
      <c r="I221" s="35">
        <v>0</v>
      </c>
      <c r="J221" s="35">
        <v>0</v>
      </c>
      <c r="K221" s="35">
        <v>100</v>
      </c>
      <c r="L221" s="32">
        <f t="shared" ref="L221" si="15">J221/K221</f>
        <v>0</v>
      </c>
    </row>
    <row r="222" spans="1:12">
      <c r="A222" s="2"/>
      <c r="B222" s="2"/>
      <c r="C222" s="2"/>
      <c r="D222" s="27"/>
      <c r="E222" s="27"/>
      <c r="F222" s="28" t="s">
        <v>407</v>
      </c>
      <c r="G222" s="27"/>
      <c r="H222"/>
      <c r="I222" s="35">
        <v>0</v>
      </c>
      <c r="J222" s="35">
        <v>0</v>
      </c>
      <c r="K222" s="35"/>
      <c r="L222" s="32"/>
    </row>
    <row r="223" spans="1:12">
      <c r="A223" s="2"/>
      <c r="B223" s="2"/>
      <c r="C223" s="2"/>
      <c r="D223" s="27"/>
      <c r="E223" s="27"/>
      <c r="F223" s="28" t="s">
        <v>408</v>
      </c>
      <c r="G223" s="27"/>
      <c r="H223"/>
      <c r="I223" s="35"/>
      <c r="J223" s="35"/>
      <c r="K223" s="35"/>
      <c r="L223" s="32"/>
    </row>
    <row r="224" spans="1:12">
      <c r="A224" s="2"/>
      <c r="B224" s="2"/>
      <c r="C224" s="2"/>
      <c r="D224" s="27"/>
      <c r="E224" s="27"/>
      <c r="F224" s="27"/>
      <c r="G224" s="28" t="s">
        <v>409</v>
      </c>
      <c r="H224"/>
      <c r="I224" s="35">
        <v>0</v>
      </c>
      <c r="J224" s="35">
        <v>0</v>
      </c>
      <c r="K224" s="35"/>
      <c r="L224" s="32"/>
    </row>
    <row r="225" spans="1:12" ht="28.9" customHeight="1">
      <c r="A225" s="2"/>
      <c r="B225" s="2"/>
      <c r="C225" s="2"/>
      <c r="D225" s="27"/>
      <c r="E225" s="27"/>
      <c r="F225" s="27"/>
      <c r="G225" s="28" t="s">
        <v>410</v>
      </c>
      <c r="H225"/>
      <c r="I225" s="35">
        <v>0</v>
      </c>
      <c r="J225" s="35">
        <v>0</v>
      </c>
      <c r="K225" s="35"/>
      <c r="L225" s="32"/>
    </row>
    <row r="226" spans="1:12">
      <c r="A226" s="2"/>
      <c r="B226" s="2"/>
      <c r="C226" s="2"/>
      <c r="D226" s="27"/>
      <c r="E226" s="27"/>
      <c r="F226" s="27"/>
      <c r="G226" s="28" t="s">
        <v>411</v>
      </c>
      <c r="H226"/>
      <c r="I226" s="35">
        <v>0</v>
      </c>
      <c r="J226" s="35">
        <v>0</v>
      </c>
      <c r="K226" s="35"/>
      <c r="L226" s="32"/>
    </row>
    <row r="227" spans="1:12">
      <c r="A227" s="2"/>
      <c r="B227" s="2"/>
      <c r="C227" s="2"/>
      <c r="D227" s="27"/>
      <c r="E227" s="27"/>
      <c r="F227" s="28" t="s">
        <v>412</v>
      </c>
      <c r="G227" s="27"/>
      <c r="H227"/>
      <c r="I227" s="39">
        <f>SUM(I224:I226)</f>
        <v>0</v>
      </c>
      <c r="J227" s="39">
        <f>SUM(J224:J226)</f>
        <v>0</v>
      </c>
      <c r="K227" s="39"/>
      <c r="L227" s="38"/>
    </row>
    <row r="228" spans="1:12">
      <c r="A228" s="2"/>
      <c r="B228" s="2"/>
      <c r="C228" s="2"/>
      <c r="D228" s="27"/>
      <c r="E228" s="27"/>
      <c r="F228" s="28" t="s">
        <v>413</v>
      </c>
      <c r="G228" s="27"/>
      <c r="H228"/>
      <c r="I228" s="35"/>
      <c r="J228" s="35"/>
      <c r="K228" s="35"/>
      <c r="L228" s="32"/>
    </row>
    <row r="229" spans="1:12">
      <c r="A229" s="2"/>
      <c r="B229" s="2"/>
      <c r="C229" s="2"/>
      <c r="D229" s="27"/>
      <c r="E229" s="27"/>
      <c r="G229" s="28" t="s">
        <v>414</v>
      </c>
      <c r="H229"/>
      <c r="I229" s="35">
        <v>0</v>
      </c>
      <c r="J229" s="35">
        <v>300</v>
      </c>
      <c r="K229" s="35">
        <v>300</v>
      </c>
      <c r="L229" s="32">
        <f>J229/K229</f>
        <v>1</v>
      </c>
    </row>
    <row r="230" spans="1:12">
      <c r="A230" s="2"/>
      <c r="B230" s="2"/>
      <c r="C230" s="2"/>
      <c r="D230" s="27"/>
      <c r="E230" s="27"/>
      <c r="F230" s="27"/>
      <c r="G230" s="28" t="s">
        <v>415</v>
      </c>
      <c r="H230"/>
      <c r="I230" s="35">
        <v>0</v>
      </c>
      <c r="J230" s="35">
        <v>0</v>
      </c>
      <c r="K230" s="35"/>
      <c r="L230" s="32"/>
    </row>
    <row r="231" spans="1:12">
      <c r="A231" s="2"/>
      <c r="B231" s="2"/>
      <c r="C231" s="2"/>
      <c r="D231" s="27"/>
      <c r="E231" s="27"/>
      <c r="F231" s="27"/>
      <c r="G231" s="28" t="s">
        <v>416</v>
      </c>
      <c r="H231"/>
      <c r="I231" s="35">
        <v>0</v>
      </c>
      <c r="J231" s="35">
        <v>0</v>
      </c>
      <c r="K231" s="35"/>
      <c r="L231" s="32"/>
    </row>
    <row r="232" spans="1:12">
      <c r="A232" s="2"/>
      <c r="B232" s="2"/>
      <c r="C232" s="2"/>
      <c r="D232" s="27"/>
      <c r="E232" s="27"/>
      <c r="F232" s="27"/>
      <c r="G232" s="28" t="s">
        <v>417</v>
      </c>
      <c r="H232"/>
      <c r="I232" s="35">
        <v>0</v>
      </c>
      <c r="J232" s="35">
        <v>0</v>
      </c>
      <c r="K232" s="35"/>
      <c r="L232" s="32"/>
    </row>
    <row r="233" spans="1:12">
      <c r="A233" s="2"/>
      <c r="B233" s="2"/>
      <c r="C233" s="2"/>
      <c r="D233" s="27"/>
      <c r="E233" s="27"/>
      <c r="F233" s="28" t="s">
        <v>418</v>
      </c>
      <c r="G233" s="27"/>
      <c r="H233"/>
      <c r="I233" s="39">
        <f>SUM(I229:I232)</f>
        <v>0</v>
      </c>
      <c r="J233" s="39">
        <f>SUM(J229:J232)</f>
        <v>300</v>
      </c>
      <c r="K233" s="39">
        <f>SUM(K229:K232)</f>
        <v>300</v>
      </c>
      <c r="L233" s="38">
        <f>J233/K233</f>
        <v>1</v>
      </c>
    </row>
    <row r="234" spans="1:12">
      <c r="A234" s="2"/>
      <c r="B234" s="2"/>
      <c r="C234" s="2"/>
      <c r="D234" s="27"/>
      <c r="E234" s="27"/>
      <c r="F234" s="28" t="s">
        <v>419</v>
      </c>
      <c r="G234" s="27"/>
      <c r="H234"/>
      <c r="I234" s="35"/>
      <c r="J234" s="35"/>
      <c r="K234" s="35"/>
      <c r="L234" s="32"/>
    </row>
    <row r="235" spans="1:12">
      <c r="A235" s="2"/>
      <c r="B235" s="2"/>
      <c r="C235" s="2"/>
      <c r="D235" s="27"/>
      <c r="E235" s="27"/>
      <c r="F235" s="27"/>
      <c r="G235" s="28" t="s">
        <v>420</v>
      </c>
      <c r="H235"/>
      <c r="I235" s="35">
        <v>0</v>
      </c>
      <c r="J235" s="35">
        <v>904.99</v>
      </c>
      <c r="K235" s="35">
        <v>1000</v>
      </c>
      <c r="L235" s="32">
        <f>J235/K235</f>
        <v>0.90498999999999996</v>
      </c>
    </row>
    <row r="236" spans="1:12">
      <c r="A236" s="2"/>
      <c r="B236" s="2"/>
      <c r="C236" s="2"/>
      <c r="D236" s="27"/>
      <c r="E236" s="27"/>
      <c r="F236" s="27"/>
      <c r="G236" s="28" t="s">
        <v>421</v>
      </c>
      <c r="H236"/>
      <c r="I236" s="35">
        <v>0</v>
      </c>
      <c r="J236" s="35">
        <v>0</v>
      </c>
      <c r="K236" s="35"/>
      <c r="L236" s="32"/>
    </row>
    <row r="237" spans="1:12">
      <c r="A237" s="2"/>
      <c r="B237" s="2"/>
      <c r="C237" s="2"/>
      <c r="D237" s="27"/>
      <c r="E237" s="27"/>
      <c r="F237" s="28" t="s">
        <v>422</v>
      </c>
      <c r="G237" s="27"/>
      <c r="H237"/>
      <c r="I237" s="39">
        <f>SUM(I235:I236)</f>
        <v>0</v>
      </c>
      <c r="J237" s="39">
        <f>SUM(J235:J236)</f>
        <v>904.99</v>
      </c>
      <c r="K237" s="39">
        <f>SUM(K235:K236)</f>
        <v>1000</v>
      </c>
      <c r="L237" s="38">
        <f>J237/K237</f>
        <v>0.90498999999999996</v>
      </c>
    </row>
    <row r="238" spans="1:12">
      <c r="A238" s="2"/>
      <c r="B238" s="2"/>
      <c r="C238" s="2"/>
      <c r="D238" s="27"/>
      <c r="E238" s="27"/>
      <c r="F238" s="28" t="s">
        <v>423</v>
      </c>
      <c r="G238" s="27"/>
      <c r="H238"/>
      <c r="I238" s="35">
        <v>0</v>
      </c>
      <c r="J238" s="35">
        <v>0</v>
      </c>
      <c r="K238" s="35"/>
      <c r="L238" s="32"/>
    </row>
    <row r="239" spans="1:12">
      <c r="A239" s="2"/>
      <c r="B239" s="2"/>
      <c r="C239" s="2"/>
      <c r="D239" s="27"/>
      <c r="E239" s="27"/>
      <c r="F239" s="27"/>
      <c r="G239" s="28" t="s">
        <v>424</v>
      </c>
      <c r="H239"/>
      <c r="I239" s="35">
        <v>0</v>
      </c>
      <c r="J239" s="35">
        <v>0</v>
      </c>
      <c r="K239" s="35">
        <v>500</v>
      </c>
      <c r="L239" s="32">
        <f>J239/K239</f>
        <v>0</v>
      </c>
    </row>
    <row r="240" spans="1:12">
      <c r="A240" s="2"/>
      <c r="B240" s="2"/>
      <c r="C240" s="2"/>
      <c r="D240" s="27"/>
      <c r="E240" s="27"/>
      <c r="F240" s="28" t="s">
        <v>425</v>
      </c>
      <c r="G240" s="27"/>
      <c r="H240"/>
      <c r="I240" s="39">
        <f>I239+I238</f>
        <v>0</v>
      </c>
      <c r="J240" s="39">
        <f>J239+J238</f>
        <v>0</v>
      </c>
      <c r="K240" s="39">
        <f>K239</f>
        <v>500</v>
      </c>
      <c r="L240" s="38">
        <v>0</v>
      </c>
    </row>
    <row r="241" spans="1:12">
      <c r="A241" s="2"/>
      <c r="B241" s="2"/>
      <c r="C241" s="2"/>
      <c r="D241" s="27"/>
      <c r="E241" s="27"/>
      <c r="F241" s="42" t="s">
        <v>426</v>
      </c>
      <c r="G241" s="27"/>
      <c r="H241"/>
      <c r="I241" s="35">
        <v>0</v>
      </c>
      <c r="J241" s="35">
        <v>0</v>
      </c>
      <c r="K241" s="35"/>
      <c r="L241" s="32"/>
    </row>
    <row r="242" spans="1:12">
      <c r="A242" s="2"/>
      <c r="B242" s="2"/>
      <c r="C242" s="2"/>
      <c r="D242" s="27"/>
      <c r="E242" s="27"/>
      <c r="F242" s="28" t="s">
        <v>427</v>
      </c>
      <c r="G242" s="27"/>
      <c r="H242"/>
      <c r="I242" s="35">
        <v>0</v>
      </c>
      <c r="J242" s="35">
        <v>0</v>
      </c>
      <c r="K242" s="35"/>
      <c r="L242" s="32"/>
    </row>
    <row r="243" spans="1:12">
      <c r="A243" s="2"/>
      <c r="B243" s="2"/>
      <c r="C243" s="2"/>
      <c r="D243" s="27"/>
      <c r="E243" s="27"/>
      <c r="F243" s="28" t="s">
        <v>428</v>
      </c>
      <c r="G243" s="27"/>
      <c r="H243"/>
      <c r="I243" s="35">
        <v>0</v>
      </c>
      <c r="J243" s="35">
        <v>0</v>
      </c>
      <c r="K243" s="35"/>
      <c r="L243" s="32"/>
    </row>
    <row r="244" spans="1:12">
      <c r="A244" s="2"/>
      <c r="B244" s="2"/>
      <c r="C244" s="2"/>
      <c r="D244" s="27"/>
      <c r="E244" s="27"/>
      <c r="F244" s="28" t="s">
        <v>429</v>
      </c>
      <c r="G244"/>
      <c r="H244"/>
      <c r="I244" s="35">
        <v>0</v>
      </c>
      <c r="J244" s="35">
        <v>33.340000000000003</v>
      </c>
      <c r="K244" s="35">
        <v>500</v>
      </c>
      <c r="L244" s="32">
        <f>J244/K244</f>
        <v>6.6680000000000003E-2</v>
      </c>
    </row>
    <row r="245" spans="1:12" ht="28.9" customHeight="1">
      <c r="A245" s="2"/>
      <c r="B245" s="2"/>
      <c r="C245" s="2"/>
      <c r="D245" s="27"/>
      <c r="E245" s="28" t="s">
        <v>430</v>
      </c>
      <c r="F245" s="27"/>
      <c r="G245" s="27"/>
      <c r="H245"/>
      <c r="I245" s="39">
        <f>I209+I210++I211+I212+I213+I214+I215+I216+I217+I218+I220+I221+I222+I227+I233+I237+I240+I241+I242+I243+I244+I219</f>
        <v>0</v>
      </c>
      <c r="J245" s="39">
        <f>J209+J210++J211+J212+J213+J214+J215+J216+J217+J218+J220+J221+J222+J227+J233+J237+J240+J241+J242+J243+J244+J219</f>
        <v>1659.671</v>
      </c>
      <c r="K245" s="39">
        <f>K209+K210++K211+K212+K213+K214+K215+K216+K217+K218+K220+K221+K222+K227+K233+K237+K240+K241+K242+K243+K244</f>
        <v>4106</v>
      </c>
      <c r="L245" s="38">
        <f>J245/K245</f>
        <v>0.40420628348757914</v>
      </c>
    </row>
    <row r="246" spans="1:12">
      <c r="A246" s="2"/>
      <c r="B246" s="2"/>
      <c r="C246" s="2"/>
      <c r="D246" s="27"/>
      <c r="E246" s="28" t="s">
        <v>431</v>
      </c>
      <c r="F246" s="27"/>
      <c r="G246" s="27"/>
      <c r="H246"/>
      <c r="I246" s="35"/>
      <c r="J246" s="35"/>
      <c r="K246" s="35"/>
      <c r="L246" s="32"/>
    </row>
    <row r="247" spans="1:12">
      <c r="A247" s="2"/>
      <c r="B247" s="2"/>
      <c r="C247" s="2"/>
      <c r="D247" s="27"/>
      <c r="E247" s="27"/>
      <c r="F247" s="28" t="s">
        <v>432</v>
      </c>
      <c r="G247" s="27"/>
      <c r="H247"/>
      <c r="I247" s="55">
        <v>0</v>
      </c>
      <c r="J247" s="35">
        <v>0</v>
      </c>
      <c r="K247" s="35"/>
      <c r="L247" s="32"/>
    </row>
    <row r="248" spans="1:12">
      <c r="A248" s="2"/>
      <c r="B248" s="2"/>
      <c r="C248" s="2"/>
      <c r="D248" s="27"/>
      <c r="E248" s="27"/>
      <c r="F248" s="28" t="s">
        <v>433</v>
      </c>
      <c r="G248" s="27"/>
      <c r="H248"/>
      <c r="I248" s="55">
        <v>0</v>
      </c>
      <c r="J248" s="35">
        <v>0</v>
      </c>
      <c r="K248" s="35"/>
      <c r="L248" s="32"/>
    </row>
    <row r="249" spans="1:12">
      <c r="A249" s="2"/>
      <c r="B249" s="2"/>
      <c r="C249" s="2"/>
      <c r="D249" s="27"/>
      <c r="E249" s="27"/>
      <c r="F249" s="28" t="s">
        <v>434</v>
      </c>
      <c r="G249" s="27"/>
      <c r="H249"/>
      <c r="I249" s="36">
        <v>0</v>
      </c>
      <c r="J249" s="36">
        <v>0</v>
      </c>
      <c r="K249" s="36">
        <v>100</v>
      </c>
      <c r="L249" s="32">
        <f>J249/K249</f>
        <v>0</v>
      </c>
    </row>
    <row r="250" spans="1:12">
      <c r="A250" s="2"/>
      <c r="B250" s="2"/>
      <c r="C250" s="2"/>
      <c r="D250" s="27"/>
      <c r="E250" s="28" t="s">
        <v>435</v>
      </c>
      <c r="F250" s="27"/>
      <c r="G250" s="27"/>
      <c r="H250"/>
      <c r="I250" s="35">
        <f>SUM(I247:I249)</f>
        <v>0</v>
      </c>
      <c r="J250" s="35">
        <f>SUM(J247:J249)</f>
        <v>0</v>
      </c>
      <c r="K250" s="35">
        <f>SUM(K247:K249)</f>
        <v>100</v>
      </c>
      <c r="L250" s="32">
        <f>J250/K250</f>
        <v>0</v>
      </c>
    </row>
    <row r="251" spans="1:12">
      <c r="A251" s="2"/>
      <c r="B251" s="2"/>
      <c r="C251" s="2"/>
      <c r="D251" s="27"/>
      <c r="E251" s="28" t="s">
        <v>436</v>
      </c>
      <c r="F251" s="27"/>
      <c r="G251" s="27"/>
      <c r="H251"/>
      <c r="I251" s="35"/>
      <c r="J251" s="35"/>
      <c r="K251" s="35"/>
      <c r="L251" s="32"/>
    </row>
    <row r="252" spans="1:12">
      <c r="A252" s="2"/>
      <c r="B252" s="2"/>
      <c r="C252" s="2"/>
      <c r="D252" s="27"/>
      <c r="E252" s="27"/>
      <c r="F252" s="28" t="s">
        <v>437</v>
      </c>
      <c r="G252" s="27"/>
      <c r="H252"/>
      <c r="I252" s="35">
        <v>0</v>
      </c>
      <c r="J252" s="35">
        <v>0</v>
      </c>
      <c r="K252" s="35">
        <v>1200</v>
      </c>
      <c r="L252" s="32">
        <f>J252/K252</f>
        <v>0</v>
      </c>
    </row>
    <row r="253" spans="1:12" ht="28.9" customHeight="1">
      <c r="A253" s="2"/>
      <c r="B253" s="2"/>
      <c r="C253" s="2"/>
      <c r="D253" s="27"/>
      <c r="E253" s="28" t="s">
        <v>438</v>
      </c>
      <c r="F253"/>
      <c r="G253" s="27"/>
      <c r="H253"/>
      <c r="I253" s="39">
        <f t="shared" ref="I253:J253" si="16">I252</f>
        <v>0</v>
      </c>
      <c r="J253" s="39">
        <f t="shared" si="16"/>
        <v>0</v>
      </c>
      <c r="K253" s="39">
        <f>K252</f>
        <v>1200</v>
      </c>
      <c r="L253" s="38">
        <f>J253/K253</f>
        <v>0</v>
      </c>
    </row>
    <row r="254" spans="1:12">
      <c r="A254" s="2"/>
      <c r="B254" s="2"/>
      <c r="C254" s="2"/>
      <c r="D254" s="27"/>
      <c r="E254" s="28" t="s">
        <v>439</v>
      </c>
      <c r="F254" s="27"/>
      <c r="G254" s="27"/>
      <c r="H254"/>
      <c r="I254" s="35"/>
      <c r="J254" s="35"/>
      <c r="K254" s="35"/>
      <c r="L254" s="32"/>
    </row>
    <row r="255" spans="1:12">
      <c r="A255" s="2"/>
      <c r="B255" s="2"/>
      <c r="C255" s="2"/>
      <c r="D255" s="27"/>
      <c r="E255" s="27"/>
      <c r="F255" s="28" t="s">
        <v>440</v>
      </c>
      <c r="G255" s="27"/>
      <c r="H255"/>
      <c r="I255" s="35"/>
      <c r="J255" s="35"/>
      <c r="K255" s="35"/>
      <c r="L255" s="32"/>
    </row>
    <row r="256" spans="1:12" ht="28.9" customHeight="1">
      <c r="A256" s="2"/>
      <c r="B256" s="2"/>
      <c r="C256" s="2"/>
      <c r="D256" s="27"/>
      <c r="E256" s="27"/>
      <c r="F256" s="27"/>
      <c r="G256" s="28" t="s">
        <v>441</v>
      </c>
      <c r="H256"/>
      <c r="I256" s="35">
        <v>0</v>
      </c>
      <c r="J256" s="35">
        <v>0</v>
      </c>
      <c r="K256" s="35"/>
      <c r="L256" s="32"/>
    </row>
    <row r="257" spans="1:12">
      <c r="A257" s="2"/>
      <c r="B257" s="2"/>
      <c r="C257" s="2"/>
      <c r="D257" s="27"/>
      <c r="E257" s="27"/>
      <c r="F257" s="27"/>
      <c r="G257" s="28" t="s">
        <v>442</v>
      </c>
      <c r="H257"/>
      <c r="I257" s="35">
        <v>0</v>
      </c>
      <c r="J257" s="35">
        <v>0</v>
      </c>
      <c r="K257" s="35"/>
      <c r="L257" s="32"/>
    </row>
    <row r="258" spans="1:12">
      <c r="A258" s="2"/>
      <c r="B258" s="2"/>
      <c r="C258" s="2"/>
      <c r="D258" s="27"/>
      <c r="E258" s="27"/>
      <c r="F258" s="27"/>
      <c r="G258" s="28" t="s">
        <v>443</v>
      </c>
      <c r="H258"/>
      <c r="I258" s="35">
        <v>0</v>
      </c>
      <c r="J258" s="35">
        <v>0</v>
      </c>
      <c r="K258" s="35"/>
      <c r="L258" s="32"/>
    </row>
    <row r="259" spans="1:12" ht="28.9" customHeight="1">
      <c r="A259" s="2"/>
      <c r="B259" s="2"/>
      <c r="C259" s="2"/>
      <c r="D259" s="27"/>
      <c r="E259" s="27"/>
      <c r="F259" s="27"/>
      <c r="G259" s="28" t="s">
        <v>444</v>
      </c>
      <c r="H259"/>
      <c r="I259" s="35">
        <v>0</v>
      </c>
      <c r="J259" s="35">
        <v>0</v>
      </c>
      <c r="K259" s="35"/>
      <c r="L259" s="32"/>
    </row>
    <row r="260" spans="1:12">
      <c r="A260" s="2"/>
      <c r="B260" s="2"/>
      <c r="C260" s="2"/>
      <c r="D260" s="27"/>
      <c r="E260" s="27"/>
      <c r="F260" s="27"/>
      <c r="G260" s="28" t="s">
        <v>445</v>
      </c>
      <c r="H260"/>
      <c r="I260" s="35">
        <v>0</v>
      </c>
      <c r="J260" s="35">
        <v>0</v>
      </c>
      <c r="K260" s="35"/>
      <c r="L260" s="32"/>
    </row>
    <row r="261" spans="1:12">
      <c r="A261" s="2"/>
      <c r="B261" s="2"/>
      <c r="C261" s="2"/>
      <c r="D261" s="27"/>
      <c r="E261" s="27"/>
      <c r="F261" s="28" t="s">
        <v>446</v>
      </c>
      <c r="G261" s="27"/>
      <c r="H261"/>
      <c r="I261" s="39">
        <f>SUM(I256:I260)</f>
        <v>0</v>
      </c>
      <c r="J261" s="39">
        <f>SUM(J256:J260)</f>
        <v>0</v>
      </c>
      <c r="K261" s="39"/>
      <c r="L261" s="38"/>
    </row>
    <row r="262" spans="1:12">
      <c r="A262" s="2"/>
      <c r="B262" s="2"/>
      <c r="C262" s="2"/>
      <c r="D262" s="27"/>
      <c r="E262" s="27"/>
      <c r="F262" s="28" t="s">
        <v>447</v>
      </c>
      <c r="G262" s="27"/>
      <c r="H262"/>
      <c r="I262" s="35"/>
      <c r="J262" s="35"/>
      <c r="K262" s="35">
        <v>1000</v>
      </c>
      <c r="L262" s="32">
        <f t="shared" ref="L262" si="17">J262/K262</f>
        <v>0</v>
      </c>
    </row>
    <row r="263" spans="1:12">
      <c r="A263" s="2"/>
      <c r="B263" s="2"/>
      <c r="C263" s="2"/>
      <c r="D263" s="27"/>
      <c r="E263" s="27"/>
      <c r="F263" s="28" t="s">
        <v>448</v>
      </c>
      <c r="G263" s="27"/>
      <c r="H263"/>
      <c r="I263" s="35"/>
      <c r="J263" s="35"/>
      <c r="K263" s="35"/>
      <c r="L263" s="32"/>
    </row>
    <row r="264" spans="1:12">
      <c r="A264" s="2"/>
      <c r="B264" s="2"/>
      <c r="C264" s="2"/>
      <c r="D264" s="27"/>
      <c r="E264" s="27"/>
      <c r="G264" s="27"/>
      <c r="H264" s="50" t="s">
        <v>449</v>
      </c>
      <c r="I264" s="35">
        <v>0</v>
      </c>
      <c r="J264" s="35">
        <v>0</v>
      </c>
      <c r="K264" s="35"/>
      <c r="L264" s="51"/>
    </row>
    <row r="265" spans="1:12">
      <c r="A265" s="2"/>
      <c r="B265" s="2"/>
      <c r="C265" s="2"/>
      <c r="D265" s="27"/>
      <c r="E265" s="27"/>
      <c r="F265" s="27"/>
      <c r="G265" s="27"/>
      <c r="H265" s="28" t="s">
        <v>450</v>
      </c>
      <c r="I265" s="35">
        <v>9266</v>
      </c>
      <c r="J265" s="35">
        <v>83394</v>
      </c>
      <c r="K265" s="35">
        <v>111192</v>
      </c>
      <c r="L265" s="32">
        <f>J265/K265</f>
        <v>0.75</v>
      </c>
    </row>
    <row r="266" spans="1:12" ht="28.9" customHeight="1">
      <c r="A266" s="2"/>
      <c r="B266" s="2"/>
      <c r="C266" s="2"/>
      <c r="D266" s="27"/>
      <c r="E266" s="27"/>
      <c r="F266" s="27"/>
      <c r="G266" s="27"/>
      <c r="H266" s="28" t="s">
        <v>451</v>
      </c>
      <c r="I266" s="35">
        <v>0</v>
      </c>
      <c r="J266" s="35">
        <v>0</v>
      </c>
      <c r="K266" s="35">
        <v>300</v>
      </c>
      <c r="L266" s="32">
        <f>J266/K266</f>
        <v>0</v>
      </c>
    </row>
    <row r="267" spans="1:12">
      <c r="A267" s="2"/>
      <c r="B267" s="2"/>
      <c r="C267" s="2"/>
      <c r="D267" s="27"/>
      <c r="E267" s="27"/>
      <c r="F267" s="28" t="s">
        <v>452</v>
      </c>
      <c r="G267" s="27"/>
      <c r="H267"/>
      <c r="I267" s="39">
        <f>SUM(I264:I266)</f>
        <v>9266</v>
      </c>
      <c r="J267" s="39">
        <f>SUM(J264:J266)</f>
        <v>83394</v>
      </c>
      <c r="K267" s="39">
        <f>SUM(K264:K266)</f>
        <v>111492</v>
      </c>
      <c r="L267" s="38">
        <f>J267/K267</f>
        <v>0.7479819179851469</v>
      </c>
    </row>
    <row r="268" spans="1:12">
      <c r="A268" s="2"/>
      <c r="B268" s="2"/>
      <c r="C268" s="2"/>
      <c r="D268" s="27"/>
      <c r="E268" s="27"/>
      <c r="F268" s="28" t="s">
        <v>453</v>
      </c>
      <c r="G268"/>
      <c r="H268"/>
      <c r="I268" s="35">
        <v>27.9</v>
      </c>
      <c r="J268" s="35">
        <v>48.09</v>
      </c>
      <c r="K268" s="35">
        <v>175</v>
      </c>
      <c r="L268" s="32">
        <f>J268/K268</f>
        <v>0.27480000000000004</v>
      </c>
    </row>
    <row r="269" spans="1:12" ht="28.9" customHeight="1">
      <c r="A269" s="2"/>
      <c r="B269" s="2"/>
      <c r="C269" s="2"/>
      <c r="D269" s="27"/>
      <c r="E269" s="27"/>
      <c r="F269" s="28" t="s">
        <v>454</v>
      </c>
      <c r="G269"/>
      <c r="H269"/>
      <c r="I269" s="35">
        <v>0</v>
      </c>
      <c r="J269" s="35">
        <v>0</v>
      </c>
      <c r="K269" s="35">
        <v>165</v>
      </c>
      <c r="L269" s="32">
        <f t="shared" ref="L269:L276" si="18">J269/K269</f>
        <v>0</v>
      </c>
    </row>
    <row r="270" spans="1:12">
      <c r="A270" s="2"/>
      <c r="B270" s="2"/>
      <c r="C270" s="2"/>
      <c r="D270" s="27"/>
      <c r="E270" s="27"/>
      <c r="F270" s="28" t="s">
        <v>455</v>
      </c>
      <c r="G270"/>
      <c r="H270"/>
      <c r="I270" s="35">
        <v>0</v>
      </c>
      <c r="J270" s="35">
        <v>0</v>
      </c>
      <c r="K270" s="35">
        <v>125</v>
      </c>
      <c r="L270" s="32">
        <f t="shared" si="18"/>
        <v>0</v>
      </c>
    </row>
    <row r="271" spans="1:12">
      <c r="A271" s="2"/>
      <c r="B271" s="2"/>
      <c r="C271" s="2"/>
      <c r="D271" s="27"/>
      <c r="E271" s="27"/>
      <c r="F271" s="28" t="s">
        <v>456</v>
      </c>
      <c r="G271"/>
      <c r="H271"/>
      <c r="I271" s="35">
        <v>0</v>
      </c>
      <c r="J271" s="35">
        <v>50</v>
      </c>
      <c r="K271" s="35">
        <v>125</v>
      </c>
      <c r="L271" s="32">
        <f t="shared" si="18"/>
        <v>0.4</v>
      </c>
    </row>
    <row r="272" spans="1:12">
      <c r="A272" s="2"/>
      <c r="B272" s="2"/>
      <c r="C272" s="2"/>
      <c r="D272" s="27"/>
      <c r="E272" s="27"/>
      <c r="F272" s="28" t="s">
        <v>457</v>
      </c>
      <c r="G272"/>
      <c r="H272"/>
      <c r="I272" s="35">
        <v>0</v>
      </c>
      <c r="J272" s="35">
        <v>0</v>
      </c>
      <c r="K272" s="35">
        <v>100</v>
      </c>
      <c r="L272" s="32">
        <f>J272/K272</f>
        <v>0</v>
      </c>
    </row>
    <row r="273" spans="1:12">
      <c r="A273" s="2"/>
      <c r="B273" s="2"/>
      <c r="C273" s="2"/>
      <c r="D273" s="27"/>
      <c r="E273" s="27"/>
      <c r="F273" s="28" t="s">
        <v>458</v>
      </c>
      <c r="G273"/>
      <c r="H273"/>
      <c r="I273" s="35">
        <v>0</v>
      </c>
      <c r="J273" s="35">
        <v>0</v>
      </c>
      <c r="K273" s="35">
        <v>500</v>
      </c>
      <c r="L273" s="32">
        <f t="shared" si="18"/>
        <v>0</v>
      </c>
    </row>
    <row r="274" spans="1:12">
      <c r="A274" s="2"/>
      <c r="B274" s="2"/>
      <c r="C274" s="2"/>
      <c r="D274" s="27"/>
      <c r="E274" s="27"/>
      <c r="F274" s="28" t="s">
        <v>459</v>
      </c>
      <c r="G274"/>
      <c r="H274"/>
      <c r="I274" s="35">
        <v>52.78</v>
      </c>
      <c r="J274" s="35">
        <v>475.57</v>
      </c>
      <c r="K274" s="35">
        <v>650</v>
      </c>
      <c r="L274" s="32">
        <f t="shared" si="18"/>
        <v>0.73164615384615383</v>
      </c>
    </row>
    <row r="275" spans="1:12">
      <c r="A275" s="2"/>
      <c r="B275" s="2"/>
      <c r="C275" s="2"/>
      <c r="D275" s="27"/>
      <c r="E275" s="27"/>
      <c r="F275" s="28" t="s">
        <v>460</v>
      </c>
      <c r="G275"/>
      <c r="H275"/>
      <c r="I275" s="35">
        <v>0</v>
      </c>
      <c r="J275" s="35">
        <v>0</v>
      </c>
      <c r="K275" s="35">
        <v>506</v>
      </c>
      <c r="L275" s="32">
        <f>J275/K275</f>
        <v>0</v>
      </c>
    </row>
    <row r="276" spans="1:12">
      <c r="A276" s="2"/>
      <c r="B276" s="2"/>
      <c r="C276" s="2"/>
      <c r="D276" s="27"/>
      <c r="E276" s="27"/>
      <c r="F276" s="28" t="s">
        <v>461</v>
      </c>
      <c r="G276"/>
      <c r="H276"/>
      <c r="I276" s="35">
        <v>115</v>
      </c>
      <c r="J276" s="35">
        <v>1035</v>
      </c>
      <c r="K276" s="35">
        <v>1380</v>
      </c>
      <c r="L276" s="32">
        <f t="shared" si="18"/>
        <v>0.75</v>
      </c>
    </row>
    <row r="277" spans="1:12" ht="28.9" customHeight="1">
      <c r="A277" s="2"/>
      <c r="B277" s="2"/>
      <c r="C277" s="2"/>
      <c r="D277" s="27"/>
      <c r="E277" s="27"/>
      <c r="F277" s="28" t="s">
        <v>462</v>
      </c>
      <c r="G277" s="27"/>
      <c r="H277"/>
      <c r="I277" s="35"/>
      <c r="J277" s="35"/>
      <c r="K277" s="35"/>
      <c r="L277" s="32"/>
    </row>
    <row r="278" spans="1:12">
      <c r="A278" s="2"/>
      <c r="B278" s="2"/>
      <c r="C278" s="2"/>
      <c r="D278" s="27"/>
      <c r="E278" s="27"/>
      <c r="F278" s="27"/>
      <c r="G278" s="28" t="s">
        <v>463</v>
      </c>
      <c r="H278"/>
      <c r="I278" s="35">
        <v>0.79</v>
      </c>
      <c r="J278" s="35">
        <v>6.63</v>
      </c>
      <c r="K278" s="35">
        <v>10</v>
      </c>
      <c r="L278" s="32">
        <f t="shared" ref="L278:L288" si="19">J278/K278</f>
        <v>0.66300000000000003</v>
      </c>
    </row>
    <row r="279" spans="1:12">
      <c r="A279" s="2"/>
      <c r="B279" s="2"/>
      <c r="C279" s="2"/>
      <c r="D279" s="27"/>
      <c r="E279" s="27"/>
      <c r="F279" s="27"/>
      <c r="G279" s="28" t="s">
        <v>464</v>
      </c>
      <c r="H279"/>
      <c r="I279" s="35">
        <v>164.17</v>
      </c>
      <c r="J279" s="35">
        <v>2776.57</v>
      </c>
      <c r="K279" s="35">
        <v>1300</v>
      </c>
      <c r="L279" s="32">
        <f t="shared" si="19"/>
        <v>2.135823076923077</v>
      </c>
    </row>
    <row r="280" spans="1:12">
      <c r="A280" s="2"/>
      <c r="B280" s="2"/>
      <c r="C280" s="2"/>
      <c r="D280" s="27"/>
      <c r="E280" s="27"/>
      <c r="F280" s="27"/>
      <c r="G280" s="28" t="s">
        <v>465</v>
      </c>
      <c r="H280"/>
      <c r="I280" s="35">
        <v>0</v>
      </c>
      <c r="J280" s="35">
        <v>490.42</v>
      </c>
      <c r="K280" s="35">
        <v>509</v>
      </c>
      <c r="L280" s="32">
        <f t="shared" si="19"/>
        <v>0.96349705304518662</v>
      </c>
    </row>
    <row r="281" spans="1:12">
      <c r="A281" s="2"/>
      <c r="B281" s="2"/>
      <c r="C281" s="2"/>
      <c r="D281" s="27"/>
      <c r="E281" s="27"/>
      <c r="F281" s="27"/>
      <c r="G281" s="28" t="s">
        <v>466</v>
      </c>
      <c r="H281"/>
      <c r="I281" s="35">
        <v>115</v>
      </c>
      <c r="J281" s="35">
        <v>1035</v>
      </c>
      <c r="K281" s="35">
        <v>1380</v>
      </c>
      <c r="L281" s="32">
        <f t="shared" si="19"/>
        <v>0.75</v>
      </c>
    </row>
    <row r="282" spans="1:12" ht="28.9" customHeight="1">
      <c r="A282" s="2"/>
      <c r="B282" s="2"/>
      <c r="C282" s="2"/>
      <c r="D282" s="27"/>
      <c r="E282" s="27"/>
      <c r="F282" s="27"/>
      <c r="G282" s="28" t="s">
        <v>467</v>
      </c>
      <c r="H282"/>
      <c r="I282" s="35">
        <v>0</v>
      </c>
      <c r="J282" s="35">
        <v>67.510000000000005</v>
      </c>
      <c r="K282" s="35">
        <v>150</v>
      </c>
      <c r="L282" s="32">
        <f t="shared" si="19"/>
        <v>0.45006666666666673</v>
      </c>
    </row>
    <row r="283" spans="1:12" ht="28.9" customHeight="1">
      <c r="A283" s="2"/>
      <c r="B283" s="2"/>
      <c r="C283" s="2"/>
      <c r="D283" s="27"/>
      <c r="E283" s="27"/>
      <c r="F283" s="27"/>
      <c r="G283" s="28" t="s">
        <v>468</v>
      </c>
      <c r="H283"/>
      <c r="I283" s="35">
        <v>0</v>
      </c>
      <c r="J283" s="35">
        <v>500</v>
      </c>
      <c r="K283" s="35">
        <v>250</v>
      </c>
      <c r="L283" s="32">
        <f t="shared" si="19"/>
        <v>2</v>
      </c>
    </row>
    <row r="284" spans="1:12">
      <c r="A284" s="2"/>
      <c r="B284" s="2"/>
      <c r="C284" s="2"/>
      <c r="D284" s="27"/>
      <c r="E284" s="27"/>
      <c r="F284" s="27"/>
      <c r="G284" s="28" t="s">
        <v>469</v>
      </c>
      <c r="H284"/>
      <c r="I284" s="35">
        <v>425</v>
      </c>
      <c r="J284" s="35">
        <v>3825</v>
      </c>
      <c r="K284" s="35">
        <v>5100</v>
      </c>
      <c r="L284" s="32">
        <f>J284/K284</f>
        <v>0.75</v>
      </c>
    </row>
    <row r="285" spans="1:12">
      <c r="A285" s="2"/>
      <c r="B285" s="2"/>
      <c r="C285" s="2"/>
      <c r="D285" s="27"/>
      <c r="E285" s="27"/>
      <c r="F285" s="28" t="s">
        <v>470</v>
      </c>
      <c r="G285" s="27"/>
      <c r="H285"/>
      <c r="I285" s="39">
        <f>SUM(I278:I284)</f>
        <v>704.96</v>
      </c>
      <c r="J285" s="39">
        <f>SUM(J278:J284)</f>
        <v>8701.130000000001</v>
      </c>
      <c r="K285" s="39">
        <f>SUM(K278:K284)</f>
        <v>8699</v>
      </c>
      <c r="L285" s="38">
        <f>J285/K285</f>
        <v>1.0002448557305439</v>
      </c>
    </row>
    <row r="286" spans="1:12">
      <c r="A286" s="2"/>
      <c r="B286" s="2"/>
      <c r="C286" s="2"/>
      <c r="D286" s="27"/>
      <c r="E286" s="27"/>
      <c r="F286" s="28" t="s">
        <v>471</v>
      </c>
      <c r="G286" s="27"/>
      <c r="H286"/>
      <c r="I286" s="35">
        <v>0</v>
      </c>
      <c r="J286" s="35">
        <v>10</v>
      </c>
      <c r="K286" s="35">
        <v>20</v>
      </c>
      <c r="L286" s="32">
        <f t="shared" si="19"/>
        <v>0.5</v>
      </c>
    </row>
    <row r="287" spans="1:12">
      <c r="A287" s="2"/>
      <c r="B287" s="2"/>
      <c r="C287" s="2"/>
      <c r="D287" s="27"/>
      <c r="E287" s="27"/>
      <c r="F287" s="28" t="s">
        <v>472</v>
      </c>
      <c r="G287" s="27"/>
      <c r="H287"/>
      <c r="I287" s="35">
        <v>269.24</v>
      </c>
      <c r="J287" s="35">
        <v>2545.39</v>
      </c>
      <c r="K287" s="35">
        <v>3600</v>
      </c>
      <c r="L287" s="32">
        <f t="shared" si="19"/>
        <v>0.70705277777777775</v>
      </c>
    </row>
    <row r="288" spans="1:12">
      <c r="A288" s="2"/>
      <c r="B288" s="2"/>
      <c r="C288" s="2"/>
      <c r="D288" s="27"/>
      <c r="E288" s="27"/>
      <c r="F288" s="28" t="s">
        <v>473</v>
      </c>
      <c r="G288" s="27"/>
      <c r="H288"/>
      <c r="I288" s="35">
        <v>142.16</v>
      </c>
      <c r="J288" s="35">
        <v>1268.8</v>
      </c>
      <c r="K288" s="35">
        <v>1650</v>
      </c>
      <c r="L288" s="32">
        <f t="shared" si="19"/>
        <v>0.76896969696969697</v>
      </c>
    </row>
    <row r="289" spans="1:12">
      <c r="A289" s="2"/>
      <c r="B289" s="2"/>
      <c r="C289" s="2"/>
      <c r="D289" s="27"/>
      <c r="E289" s="27"/>
      <c r="F289" s="28" t="s">
        <v>474</v>
      </c>
      <c r="G289" s="27"/>
      <c r="H289"/>
      <c r="I289" s="35">
        <v>0</v>
      </c>
      <c r="J289" s="35">
        <v>0</v>
      </c>
      <c r="K289" s="35">
        <v>1000</v>
      </c>
      <c r="L289" s="32">
        <f>J289/K289</f>
        <v>0</v>
      </c>
    </row>
    <row r="290" spans="1:12">
      <c r="A290" s="2"/>
      <c r="B290" s="2"/>
      <c r="C290" s="2"/>
      <c r="D290" s="27"/>
      <c r="E290" s="27"/>
      <c r="F290" s="28" t="s">
        <v>475</v>
      </c>
      <c r="G290" s="27"/>
      <c r="H290"/>
      <c r="I290" s="35"/>
      <c r="J290" s="35"/>
      <c r="K290" s="35"/>
      <c r="L290" s="32"/>
    </row>
    <row r="291" spans="1:12">
      <c r="A291" s="2"/>
      <c r="B291" s="2"/>
      <c r="C291" s="2"/>
      <c r="D291" s="27"/>
      <c r="E291" s="27"/>
      <c r="F291" s="27"/>
      <c r="G291" s="28" t="s">
        <v>476</v>
      </c>
      <c r="H291"/>
      <c r="I291" s="35">
        <v>0</v>
      </c>
      <c r="J291" s="35">
        <v>149.9</v>
      </c>
      <c r="K291" s="35">
        <v>150</v>
      </c>
      <c r="L291" s="32">
        <f>J291/K291</f>
        <v>0.99933333333333341</v>
      </c>
    </row>
    <row r="292" spans="1:12">
      <c r="A292" s="2"/>
      <c r="B292" s="2"/>
      <c r="C292" s="2"/>
      <c r="D292" s="27"/>
      <c r="E292" s="27"/>
      <c r="F292" s="28" t="s">
        <v>477</v>
      </c>
      <c r="G292" s="27"/>
      <c r="H292"/>
      <c r="I292" s="39">
        <f>I291</f>
        <v>0</v>
      </c>
      <c r="J292" s="39">
        <f>J291</f>
        <v>149.9</v>
      </c>
      <c r="K292" s="39">
        <f>K291</f>
        <v>150</v>
      </c>
      <c r="L292" s="38">
        <f>J292/K292</f>
        <v>0.99933333333333341</v>
      </c>
    </row>
    <row r="293" spans="1:12">
      <c r="A293" s="2"/>
      <c r="B293" s="2"/>
      <c r="C293" s="2"/>
      <c r="D293" s="27"/>
      <c r="E293" s="27"/>
      <c r="F293" s="28" t="s">
        <v>478</v>
      </c>
      <c r="G293" s="27"/>
      <c r="H293"/>
      <c r="I293" s="35">
        <v>0</v>
      </c>
      <c r="J293" s="35">
        <v>0</v>
      </c>
      <c r="K293" s="35">
        <v>2000</v>
      </c>
      <c r="L293" s="32">
        <f>J293/K293</f>
        <v>0</v>
      </c>
    </row>
    <row r="294" spans="1:12">
      <c r="A294" s="2"/>
      <c r="B294" s="2"/>
      <c r="C294" s="2"/>
      <c r="D294" s="27"/>
      <c r="E294" s="27"/>
      <c r="F294" s="28" t="s">
        <v>479</v>
      </c>
      <c r="G294" s="27"/>
      <c r="H294"/>
      <c r="I294" s="35">
        <v>0</v>
      </c>
      <c r="J294" s="35">
        <v>124.13</v>
      </c>
      <c r="K294" s="35">
        <v>1300</v>
      </c>
      <c r="L294" s="32">
        <f>J294/K294</f>
        <v>9.5484615384615376E-2</v>
      </c>
    </row>
    <row r="295" spans="1:12">
      <c r="A295" s="2"/>
      <c r="B295" s="2"/>
      <c r="C295" s="2"/>
      <c r="D295" s="28" t="s">
        <v>480</v>
      </c>
      <c r="E295"/>
      <c r="F295" s="27"/>
      <c r="G295" s="27"/>
      <c r="H295"/>
      <c r="I295" s="39">
        <f>I261+I262+I267+I268+I269+I270+I271+I272+I273+I274+I275+I276+I285+I286+I287+I288+I289+I292+I293+I294</f>
        <v>10578.039999999999</v>
      </c>
      <c r="J295" s="39">
        <f>J261+J262+J267+J268+J269+J270+J271+J272+J273+J274+J275+J276+J285+J286+J287+J288+J289+J292+J293+J294</f>
        <v>97802.010000000009</v>
      </c>
      <c r="K295" s="39">
        <f>K262+K267+K268+K269+K270+K271+K272+K273+K274+K275+K276+K285+K286+K287+K288+K289+K292+K293+K294+K261</f>
        <v>134637</v>
      </c>
      <c r="L295" s="38">
        <f t="shared" ref="L295" si="20">J295/K295</f>
        <v>0.72641257603779052</v>
      </c>
    </row>
    <row r="296" spans="1:12">
      <c r="A296" s="2"/>
      <c r="B296" s="2"/>
      <c r="C296" s="28" t="s">
        <v>481</v>
      </c>
      <c r="D296"/>
      <c r="E296" s="27"/>
      <c r="F296" s="27"/>
      <c r="G296" s="27"/>
      <c r="H296"/>
      <c r="I296" s="40">
        <f>I199+I245+I250+I253+I295</f>
        <v>14746.16</v>
      </c>
      <c r="J296" s="40">
        <f>J199+J245+J250+J253+J295</f>
        <v>118771.951</v>
      </c>
      <c r="K296" s="40">
        <f>K199+K245+K250+K253+K295</f>
        <v>164243.35</v>
      </c>
      <c r="L296" s="49">
        <f>J296/K296</f>
        <v>0.72314617912993129</v>
      </c>
    </row>
    <row r="297" spans="1:12">
      <c r="A297" s="2"/>
      <c r="B297" s="28" t="s">
        <v>482</v>
      </c>
      <c r="C297"/>
      <c r="D297" s="27"/>
      <c r="E297" s="27"/>
      <c r="F297" s="27"/>
      <c r="G297" s="27"/>
      <c r="H297"/>
      <c r="I297" s="35">
        <f>I143-I296</f>
        <v>-10927.66</v>
      </c>
      <c r="J297" s="35">
        <f>J143-J296</f>
        <v>-6718.5810000000056</v>
      </c>
      <c r="K297" s="35">
        <f>K143-K296</f>
        <v>-1158.3500000000058</v>
      </c>
      <c r="L297" s="32">
        <f>J297/K297</f>
        <v>5.8001303578365535</v>
      </c>
    </row>
    <row r="298" spans="1:12">
      <c r="A298" s="2"/>
      <c r="B298" s="2"/>
      <c r="C298" s="28"/>
      <c r="D298" s="27"/>
      <c r="E298" s="27"/>
      <c r="F298" s="27"/>
      <c r="G298" s="27"/>
      <c r="H298"/>
      <c r="I298" s="35"/>
      <c r="J298" s="35"/>
      <c r="K298" s="35"/>
      <c r="L298" s="32"/>
    </row>
    <row r="299" spans="1:12">
      <c r="A299" s="2"/>
      <c r="B299"/>
      <c r="C299" s="28" t="s">
        <v>483</v>
      </c>
      <c r="D299" s="27"/>
      <c r="E299" s="27"/>
      <c r="F299" s="27"/>
      <c r="G299" s="27"/>
      <c r="H299"/>
      <c r="I299" s="35"/>
      <c r="J299" s="35"/>
      <c r="K299" s="35"/>
      <c r="L299" s="32"/>
    </row>
    <row r="300" spans="1:12">
      <c r="A300" s="2"/>
      <c r="B300" s="2"/>
      <c r="C300" s="2"/>
      <c r="D300" s="28" t="s">
        <v>484</v>
      </c>
      <c r="E300" s="27"/>
      <c r="F300" s="27"/>
      <c r="G300" s="27"/>
      <c r="H300"/>
      <c r="I300" s="35"/>
      <c r="J300" s="35"/>
      <c r="K300" s="35"/>
      <c r="L300" s="32"/>
    </row>
    <row r="301" spans="1:12">
      <c r="A301" s="2"/>
      <c r="B301" s="2"/>
      <c r="C301" s="2"/>
      <c r="D301" s="27"/>
      <c r="E301" s="28" t="s">
        <v>485</v>
      </c>
      <c r="F301" s="27"/>
      <c r="G301" s="27"/>
      <c r="H301"/>
      <c r="I301" s="35">
        <v>0</v>
      </c>
      <c r="J301" s="35">
        <v>0</v>
      </c>
      <c r="K301" s="52"/>
      <c r="L301" s="43"/>
    </row>
    <row r="302" spans="1:12">
      <c r="A302" s="2"/>
      <c r="B302" s="2"/>
      <c r="C302" s="2"/>
      <c r="D302" s="27"/>
      <c r="E302" s="28" t="s">
        <v>486</v>
      </c>
      <c r="F302" s="27"/>
      <c r="G302" s="27"/>
      <c r="H302"/>
      <c r="I302" s="35">
        <v>0</v>
      </c>
      <c r="J302" s="35">
        <v>0</v>
      </c>
      <c r="K302" s="52"/>
      <c r="L302" s="43"/>
    </row>
    <row r="303" spans="1:12" ht="28.9" customHeight="1">
      <c r="A303" s="2"/>
      <c r="B303" s="2"/>
      <c r="C303" s="2"/>
      <c r="D303" s="27"/>
      <c r="E303" s="28" t="s">
        <v>487</v>
      </c>
      <c r="F303" s="27"/>
      <c r="G303" s="27"/>
      <c r="H303"/>
      <c r="I303" s="35">
        <v>0</v>
      </c>
      <c r="J303" s="35">
        <v>0</v>
      </c>
      <c r="K303" s="52"/>
      <c r="L303" s="43"/>
    </row>
    <row r="304" spans="1:12">
      <c r="A304" s="2"/>
      <c r="B304" s="2"/>
      <c r="C304" s="2"/>
      <c r="D304" s="27"/>
      <c r="E304" s="28" t="s">
        <v>488</v>
      </c>
      <c r="F304" s="27"/>
      <c r="G304" s="27"/>
      <c r="H304"/>
      <c r="I304" s="35">
        <v>0</v>
      </c>
      <c r="J304" s="35">
        <v>0</v>
      </c>
      <c r="K304" s="52"/>
      <c r="L304" s="43"/>
    </row>
    <row r="305" spans="1:12">
      <c r="A305" s="2"/>
      <c r="B305" s="2"/>
      <c r="C305" s="2"/>
      <c r="D305" s="27"/>
      <c r="E305" s="28" t="s">
        <v>489</v>
      </c>
      <c r="F305" s="27"/>
      <c r="G305" s="27"/>
      <c r="H305"/>
      <c r="I305" s="35">
        <v>0</v>
      </c>
      <c r="J305" s="35">
        <v>0</v>
      </c>
      <c r="K305" s="52"/>
      <c r="L305" s="43"/>
    </row>
    <row r="306" spans="1:12">
      <c r="A306" s="2"/>
      <c r="B306" s="2"/>
      <c r="C306" s="2"/>
      <c r="D306" s="27"/>
      <c r="E306" s="28" t="s">
        <v>490</v>
      </c>
      <c r="F306" s="27"/>
      <c r="G306" s="27"/>
      <c r="H306"/>
      <c r="I306" s="35">
        <v>0</v>
      </c>
      <c r="J306" s="35">
        <v>0</v>
      </c>
      <c r="K306" s="52"/>
      <c r="L306" s="43"/>
    </row>
    <row r="307" spans="1:12">
      <c r="A307" s="2"/>
      <c r="B307" s="2"/>
      <c r="C307" s="2"/>
      <c r="D307" s="27"/>
      <c r="E307" s="28" t="s">
        <v>491</v>
      </c>
      <c r="F307" s="27"/>
      <c r="G307" s="27"/>
      <c r="H307"/>
      <c r="I307" s="35">
        <v>0</v>
      </c>
      <c r="J307" s="35">
        <v>0</v>
      </c>
      <c r="K307" s="52"/>
      <c r="L307" s="43"/>
    </row>
    <row r="308" spans="1:12">
      <c r="A308" s="2"/>
      <c r="B308" s="2"/>
      <c r="C308" s="2"/>
      <c r="D308" s="27"/>
      <c r="E308" s="28" t="s">
        <v>492</v>
      </c>
      <c r="F308" s="27"/>
      <c r="G308" s="27"/>
      <c r="H308"/>
      <c r="I308" s="35">
        <v>0</v>
      </c>
      <c r="J308" s="35">
        <v>0</v>
      </c>
      <c r="K308" s="52"/>
      <c r="L308" s="43"/>
    </row>
    <row r="309" spans="1:12">
      <c r="A309" s="2"/>
      <c r="B309" s="2"/>
      <c r="C309" s="2"/>
      <c r="D309" s="27"/>
      <c r="E309" s="28" t="s">
        <v>493</v>
      </c>
      <c r="F309" s="27"/>
      <c r="G309" s="27"/>
      <c r="H309"/>
      <c r="I309" s="35">
        <v>0</v>
      </c>
      <c r="J309" s="35">
        <v>0</v>
      </c>
      <c r="K309" s="52"/>
      <c r="L309" s="43"/>
    </row>
    <row r="310" spans="1:12" ht="28.9" customHeight="1">
      <c r="A310" s="2"/>
      <c r="B310" s="2"/>
      <c r="C310" s="2"/>
      <c r="D310" s="27"/>
      <c r="E310" s="28" t="s">
        <v>494</v>
      </c>
      <c r="F310" s="27"/>
      <c r="G310" s="27"/>
      <c r="H310"/>
      <c r="I310" s="35">
        <v>0</v>
      </c>
      <c r="J310" s="35">
        <v>0</v>
      </c>
      <c r="K310" s="52"/>
      <c r="L310" s="43"/>
    </row>
    <row r="311" spans="1:12">
      <c r="A311" s="2"/>
      <c r="B311" s="2"/>
      <c r="C311" s="2"/>
      <c r="D311" s="27"/>
      <c r="E311" s="28" t="s">
        <v>495</v>
      </c>
      <c r="F311" s="27"/>
      <c r="G311" s="27"/>
      <c r="H311"/>
      <c r="I311" s="35">
        <v>0</v>
      </c>
      <c r="J311" s="35">
        <v>0</v>
      </c>
      <c r="K311" s="52"/>
      <c r="L311" s="43"/>
    </row>
    <row r="312" spans="1:12">
      <c r="A312" s="2"/>
      <c r="B312" s="2"/>
      <c r="C312" s="2"/>
      <c r="D312" s="27"/>
      <c r="E312" s="28" t="s">
        <v>496</v>
      </c>
      <c r="F312" s="27"/>
      <c r="G312" s="27"/>
      <c r="H312"/>
      <c r="I312" s="35">
        <v>0</v>
      </c>
      <c r="J312" s="35">
        <v>0</v>
      </c>
      <c r="K312" s="52"/>
      <c r="L312" s="43"/>
    </row>
    <row r="313" spans="1:12" ht="28.9" customHeight="1">
      <c r="A313" s="2"/>
      <c r="B313" s="2"/>
      <c r="C313" s="2"/>
      <c r="D313" s="28" t="s">
        <v>497</v>
      </c>
      <c r="E313" s="27"/>
      <c r="F313" s="27"/>
      <c r="G313" s="27"/>
      <c r="H313"/>
      <c r="I313" s="39">
        <f>SUM(I301:I312)</f>
        <v>0</v>
      </c>
      <c r="J313" s="39">
        <f t="shared" ref="J313" si="21">SUM(J301:J312)</f>
        <v>0</v>
      </c>
      <c r="K313" s="52"/>
      <c r="L313" s="43"/>
    </row>
    <row r="314" spans="1:12" ht="28.9" customHeight="1">
      <c r="A314" s="2"/>
      <c r="B314" s="2"/>
      <c r="C314" s="2"/>
      <c r="D314" s="28" t="s">
        <v>498</v>
      </c>
      <c r="E314" s="27"/>
      <c r="F314" s="27"/>
      <c r="G314" s="27"/>
      <c r="H314"/>
      <c r="I314" s="35"/>
      <c r="J314" s="35"/>
      <c r="K314" s="35"/>
      <c r="L314" s="32"/>
    </row>
    <row r="315" spans="1:12" ht="28.9" customHeight="1">
      <c r="A315" s="2"/>
      <c r="B315" s="2"/>
      <c r="C315" s="2"/>
      <c r="D315" s="27"/>
      <c r="E315" s="28" t="s">
        <v>499</v>
      </c>
      <c r="F315" s="27"/>
      <c r="G315" s="27"/>
      <c r="H315"/>
      <c r="I315" s="35">
        <v>0</v>
      </c>
      <c r="J315" s="35">
        <v>26</v>
      </c>
      <c r="K315" s="52"/>
      <c r="L315" s="43"/>
    </row>
    <row r="316" spans="1:12">
      <c r="A316" s="2"/>
      <c r="B316" s="2"/>
      <c r="C316" s="2"/>
      <c r="D316" s="27"/>
      <c r="E316" s="28" t="s">
        <v>500</v>
      </c>
      <c r="F316" s="27"/>
      <c r="G316" s="27"/>
      <c r="H316"/>
      <c r="I316" s="35">
        <v>0</v>
      </c>
      <c r="J316" s="35"/>
      <c r="K316" s="52"/>
      <c r="L316" s="43"/>
    </row>
    <row r="317" spans="1:12">
      <c r="A317" s="2"/>
      <c r="B317" s="2"/>
      <c r="C317" s="2"/>
      <c r="D317" s="27"/>
      <c r="E317" s="28" t="s">
        <v>501</v>
      </c>
      <c r="F317" s="27"/>
      <c r="G317" s="27"/>
      <c r="H317"/>
      <c r="I317" s="35">
        <v>0</v>
      </c>
      <c r="J317" s="35">
        <v>14</v>
      </c>
      <c r="K317" s="52"/>
      <c r="L317" s="43"/>
    </row>
    <row r="318" spans="1:12">
      <c r="A318" s="2"/>
      <c r="B318" s="2"/>
      <c r="C318" s="2"/>
      <c r="D318" s="27"/>
      <c r="E318" s="28" t="s">
        <v>502</v>
      </c>
      <c r="F318" s="27"/>
      <c r="G318" s="27"/>
      <c r="H318"/>
      <c r="I318" s="35">
        <v>0</v>
      </c>
      <c r="J318" s="35">
        <v>39</v>
      </c>
      <c r="K318" s="52"/>
      <c r="L318" s="43"/>
    </row>
    <row r="319" spans="1:12">
      <c r="A319" s="2"/>
      <c r="B319" s="2"/>
      <c r="C319" s="2"/>
      <c r="D319" s="27"/>
      <c r="F319" s="28" t="s">
        <v>503</v>
      </c>
      <c r="G319" s="27"/>
      <c r="H319"/>
      <c r="I319" s="35">
        <v>0</v>
      </c>
      <c r="J319" s="35">
        <v>0</v>
      </c>
      <c r="K319" s="52"/>
      <c r="L319" s="43"/>
    </row>
    <row r="320" spans="1:12">
      <c r="A320" s="2"/>
      <c r="B320" s="2"/>
      <c r="C320" s="2"/>
      <c r="D320" s="27"/>
      <c r="E320" s="28" t="s">
        <v>504</v>
      </c>
      <c r="F320" s="27"/>
      <c r="G320" s="27"/>
      <c r="H320"/>
      <c r="I320" s="35">
        <f>SUM(I318:I319)</f>
        <v>0</v>
      </c>
      <c r="J320" s="35">
        <f>SUM(J318:J319)</f>
        <v>39</v>
      </c>
      <c r="K320" s="52"/>
      <c r="L320" s="43"/>
    </row>
    <row r="321" spans="1:12">
      <c r="A321" s="2"/>
      <c r="B321" s="2"/>
      <c r="C321" s="2"/>
      <c r="D321" s="27"/>
      <c r="E321" s="28" t="s">
        <v>505</v>
      </c>
      <c r="F321" s="27"/>
      <c r="G321" s="27"/>
      <c r="H321"/>
      <c r="I321" s="35">
        <v>0</v>
      </c>
      <c r="J321" s="35">
        <v>7</v>
      </c>
      <c r="K321" s="52"/>
      <c r="L321" s="43"/>
    </row>
    <row r="322" spans="1:12">
      <c r="A322" s="2"/>
      <c r="B322" s="2"/>
      <c r="C322" s="2"/>
      <c r="D322" s="27"/>
      <c r="E322" s="28" t="s">
        <v>506</v>
      </c>
      <c r="F322" s="27"/>
      <c r="G322" s="27"/>
      <c r="H322"/>
      <c r="I322" s="35">
        <v>0</v>
      </c>
      <c r="J322" s="35">
        <v>0</v>
      </c>
      <c r="K322" s="52"/>
      <c r="L322" s="43"/>
    </row>
    <row r="323" spans="1:12">
      <c r="A323" s="2"/>
      <c r="B323" s="2"/>
      <c r="C323" s="2"/>
      <c r="D323" s="27"/>
      <c r="F323" s="28" t="s">
        <v>507</v>
      </c>
      <c r="G323" s="27"/>
      <c r="H323"/>
      <c r="I323" s="35">
        <v>0</v>
      </c>
      <c r="J323" s="35">
        <v>0</v>
      </c>
      <c r="K323" s="52"/>
      <c r="L323" s="43"/>
    </row>
    <row r="324" spans="1:12">
      <c r="A324" s="2"/>
      <c r="B324" s="2"/>
      <c r="C324" s="2"/>
      <c r="D324" s="27"/>
      <c r="E324" s="28" t="s">
        <v>508</v>
      </c>
      <c r="F324" s="27"/>
      <c r="G324" s="27"/>
      <c r="H324"/>
      <c r="I324" s="35">
        <v>0</v>
      </c>
      <c r="J324" s="35">
        <v>19</v>
      </c>
      <c r="K324" s="52"/>
      <c r="L324" s="43"/>
    </row>
    <row r="325" spans="1:12">
      <c r="A325" s="2"/>
      <c r="B325" s="2"/>
      <c r="C325" s="2"/>
      <c r="D325" s="27"/>
      <c r="E325" s="28" t="s">
        <v>509</v>
      </c>
      <c r="F325" s="27"/>
      <c r="G325" s="27"/>
      <c r="H325"/>
      <c r="I325" s="35">
        <v>0</v>
      </c>
      <c r="J325" s="35">
        <v>40</v>
      </c>
      <c r="K325" s="52"/>
      <c r="L325" s="43"/>
    </row>
    <row r="326" spans="1:12">
      <c r="A326" s="2"/>
      <c r="B326" s="2"/>
      <c r="C326" s="2"/>
      <c r="D326" s="27"/>
      <c r="E326" s="28" t="s">
        <v>510</v>
      </c>
      <c r="F326" s="27"/>
      <c r="G326" s="27"/>
      <c r="H326"/>
      <c r="I326" s="35">
        <v>0</v>
      </c>
      <c r="J326" s="35">
        <v>0</v>
      </c>
      <c r="K326" s="52"/>
      <c r="L326" s="43"/>
    </row>
    <row r="327" spans="1:12">
      <c r="A327" s="2"/>
      <c r="B327" s="2"/>
      <c r="C327" s="2"/>
      <c r="D327" s="27"/>
      <c r="E327" s="28" t="s">
        <v>511</v>
      </c>
      <c r="F327" s="27"/>
      <c r="G327" s="27"/>
      <c r="H327"/>
      <c r="I327" s="35">
        <v>0</v>
      </c>
      <c r="J327" s="35">
        <v>0</v>
      </c>
      <c r="K327" s="52"/>
      <c r="L327" s="43"/>
    </row>
    <row r="328" spans="1:12">
      <c r="A328" s="2"/>
      <c r="B328" s="2"/>
      <c r="C328" s="2"/>
      <c r="D328" s="27"/>
      <c r="E328" s="28" t="s">
        <v>512</v>
      </c>
      <c r="F328" s="27"/>
      <c r="G328" s="27"/>
      <c r="H328"/>
      <c r="I328" s="35">
        <v>0</v>
      </c>
      <c r="J328" s="35">
        <v>6</v>
      </c>
      <c r="K328" s="52"/>
      <c r="L328" s="43"/>
    </row>
    <row r="329" spans="1:12">
      <c r="A329" s="2"/>
      <c r="B329" s="2"/>
      <c r="C329" s="2"/>
      <c r="D329" s="27"/>
      <c r="E329" s="28" t="s">
        <v>513</v>
      </c>
      <c r="F329" s="27"/>
      <c r="G329" s="27"/>
      <c r="H329"/>
      <c r="I329" s="35">
        <v>0</v>
      </c>
      <c r="J329" s="35">
        <v>0</v>
      </c>
      <c r="K329" s="52"/>
      <c r="L329" s="43"/>
    </row>
    <row r="330" spans="1:12">
      <c r="A330" s="2"/>
      <c r="B330" s="2"/>
      <c r="C330" s="2"/>
      <c r="D330" s="28" t="s">
        <v>514</v>
      </c>
      <c r="E330" s="27"/>
      <c r="F330" s="27"/>
      <c r="G330" s="27"/>
      <c r="H330"/>
      <c r="I330" s="39">
        <f>SUM(I315,I316,I317,I321,I324,I325,I326,I327,I328,I329,I320)</f>
        <v>0</v>
      </c>
      <c r="J330" s="39">
        <f>SUM(J315,J316,J317,J321,J324,J325,J326,J327,J328,J329,J320)</f>
        <v>151</v>
      </c>
      <c r="K330" s="52"/>
      <c r="L330" s="43"/>
    </row>
    <row r="331" spans="1:12">
      <c r="A331" s="2"/>
      <c r="B331" s="2"/>
      <c r="C331" s="28" t="s">
        <v>515</v>
      </c>
      <c r="D331" s="27"/>
      <c r="E331" s="27"/>
      <c r="F331" s="27"/>
      <c r="G331" s="27"/>
      <c r="H331"/>
      <c r="I331" s="35"/>
      <c r="J331" s="35"/>
      <c r="K331" s="35"/>
      <c r="L331" s="32"/>
    </row>
    <row r="332" spans="1:12" ht="28.9" customHeight="1">
      <c r="A332" s="2"/>
      <c r="B332" s="2"/>
      <c r="C332" s="2"/>
      <c r="D332" s="28" t="s">
        <v>516</v>
      </c>
      <c r="E332" s="27"/>
      <c r="F332" s="27"/>
      <c r="G332" s="27"/>
      <c r="H332"/>
      <c r="I332" s="35">
        <v>0</v>
      </c>
      <c r="J332" s="35">
        <v>0</v>
      </c>
      <c r="K332" s="52"/>
      <c r="L332" s="43"/>
    </row>
    <row r="333" spans="1:12">
      <c r="A333" s="2"/>
      <c r="B333" s="2"/>
      <c r="C333" s="2"/>
      <c r="D333" s="28" t="s">
        <v>517</v>
      </c>
      <c r="E333" s="27"/>
      <c r="F333" s="27"/>
      <c r="G333" s="27"/>
      <c r="H333"/>
      <c r="I333" s="35">
        <v>0</v>
      </c>
      <c r="J333" s="35">
        <v>18</v>
      </c>
      <c r="K333" s="52"/>
      <c r="L333" s="43"/>
    </row>
    <row r="334" spans="1:12">
      <c r="A334" s="2"/>
      <c r="B334" s="2"/>
      <c r="C334" s="2"/>
      <c r="D334" s="28" t="s">
        <v>518</v>
      </c>
      <c r="E334" s="27"/>
      <c r="F334" s="27"/>
      <c r="G334" s="27"/>
      <c r="H334"/>
      <c r="I334" s="35">
        <v>0</v>
      </c>
      <c r="J334" s="35">
        <v>12</v>
      </c>
      <c r="K334" s="52"/>
      <c r="L334" s="43"/>
    </row>
    <row r="335" spans="1:12">
      <c r="A335" s="2"/>
      <c r="B335" s="2"/>
      <c r="C335" s="2"/>
      <c r="D335" s="28" t="s">
        <v>519</v>
      </c>
      <c r="E335" s="27"/>
      <c r="F335" s="27"/>
      <c r="G335" s="27"/>
      <c r="H335"/>
      <c r="I335" s="35">
        <v>0</v>
      </c>
      <c r="J335" s="35">
        <v>102</v>
      </c>
      <c r="K335" s="52"/>
      <c r="L335" s="43"/>
    </row>
    <row r="336" spans="1:12">
      <c r="A336" s="2"/>
      <c r="B336" s="2"/>
      <c r="C336" s="2"/>
      <c r="D336" s="28" t="s">
        <v>520</v>
      </c>
      <c r="E336" s="27"/>
      <c r="F336" s="27"/>
      <c r="G336" s="27"/>
      <c r="H336"/>
      <c r="I336" s="35">
        <v>0</v>
      </c>
      <c r="J336" s="35">
        <v>60</v>
      </c>
      <c r="K336" s="52"/>
      <c r="L336" s="43"/>
    </row>
    <row r="337" spans="1:12">
      <c r="A337" s="2"/>
      <c r="B337" s="2"/>
      <c r="C337" s="2"/>
      <c r="D337" s="28" t="s">
        <v>521</v>
      </c>
      <c r="E337" s="27"/>
      <c r="F337" s="27"/>
      <c r="G337" s="27"/>
      <c r="H337"/>
      <c r="I337" s="35">
        <v>0</v>
      </c>
      <c r="J337" s="35">
        <v>24</v>
      </c>
      <c r="K337" s="52"/>
      <c r="L337" s="43"/>
    </row>
    <row r="338" spans="1:12">
      <c r="A338" s="2"/>
      <c r="B338" s="2"/>
      <c r="C338" s="2"/>
      <c r="D338" s="28" t="s">
        <v>522</v>
      </c>
      <c r="E338" s="27"/>
      <c r="F338" s="27"/>
      <c r="G338" s="27"/>
      <c r="H338"/>
      <c r="I338" s="35">
        <v>0</v>
      </c>
      <c r="J338" s="35">
        <v>0</v>
      </c>
      <c r="K338" s="52"/>
      <c r="L338" s="43"/>
    </row>
    <row r="339" spans="1:12">
      <c r="A339" s="2"/>
      <c r="B339" s="2"/>
      <c r="C339" s="2"/>
      <c r="D339" s="28" t="s">
        <v>523</v>
      </c>
      <c r="E339" s="27"/>
      <c r="F339" s="27"/>
      <c r="G339" s="27"/>
      <c r="H339"/>
      <c r="I339" s="35">
        <v>0</v>
      </c>
      <c r="J339" s="35">
        <v>17</v>
      </c>
      <c r="K339" s="52"/>
      <c r="L339" s="43"/>
    </row>
    <row r="340" spans="1:12">
      <c r="A340" s="2"/>
      <c r="B340" s="2"/>
      <c r="C340" s="2"/>
      <c r="D340" s="28" t="s">
        <v>524</v>
      </c>
      <c r="E340" s="27"/>
      <c r="F340" s="27"/>
      <c r="G340" s="27"/>
      <c r="H340"/>
      <c r="I340" s="35">
        <v>0</v>
      </c>
      <c r="J340" s="35">
        <v>18</v>
      </c>
      <c r="K340" s="52"/>
      <c r="L340" s="43"/>
    </row>
    <row r="341" spans="1:12">
      <c r="A341" s="2"/>
      <c r="B341" s="2"/>
      <c r="C341" s="2"/>
      <c r="D341" s="28" t="s">
        <v>525</v>
      </c>
      <c r="E341" s="27"/>
      <c r="F341" s="27"/>
      <c r="G341" s="27"/>
      <c r="H341"/>
      <c r="I341" s="35">
        <v>0</v>
      </c>
      <c r="J341" s="35">
        <v>72</v>
      </c>
      <c r="K341" s="52"/>
      <c r="L341" s="43"/>
    </row>
    <row r="342" spans="1:12">
      <c r="A342" s="2"/>
      <c r="B342" s="2"/>
      <c r="C342" s="28" t="s">
        <v>526</v>
      </c>
      <c r="D342" s="27"/>
      <c r="E342" s="27"/>
      <c r="F342" s="27"/>
      <c r="G342" s="27"/>
      <c r="H342"/>
      <c r="I342" s="39">
        <f>SUM(I332:I341)</f>
        <v>0</v>
      </c>
      <c r="J342" s="39">
        <f>SUM(J332:J341)</f>
        <v>323</v>
      </c>
      <c r="K342" s="52"/>
      <c r="L342" s="43"/>
    </row>
    <row r="343" spans="1:12">
      <c r="A343" s="2"/>
      <c r="B343" s="28" t="s">
        <v>527</v>
      </c>
      <c r="C343" s="2"/>
      <c r="D343" s="27"/>
      <c r="E343" s="27"/>
      <c r="F343" s="27"/>
      <c r="G343" s="27"/>
      <c r="H343"/>
      <c r="I343" s="39">
        <f>I313+I330+I342</f>
        <v>0</v>
      </c>
      <c r="J343" s="39">
        <f>J313+J330+J342</f>
        <v>474</v>
      </c>
      <c r="K343" s="52"/>
      <c r="L343" s="43"/>
    </row>
    <row r="344" spans="1:12" ht="28.9" customHeight="1">
      <c r="A344" s="2"/>
      <c r="B344"/>
      <c r="C344" s="28" t="s">
        <v>528</v>
      </c>
      <c r="D344" s="2"/>
      <c r="E344" s="27"/>
      <c r="F344" s="27"/>
      <c r="G344" s="27"/>
      <c r="H344"/>
      <c r="I344" s="35"/>
      <c r="J344" s="35"/>
      <c r="K344" s="35"/>
      <c r="L344" s="32"/>
    </row>
    <row r="345" spans="1:12" ht="28.9" customHeight="1">
      <c r="A345" s="2"/>
      <c r="B345"/>
      <c r="C345" s="2"/>
      <c r="D345"/>
      <c r="E345" s="28" t="s">
        <v>529</v>
      </c>
      <c r="F345" s="27"/>
      <c r="G345" s="27"/>
      <c r="H345"/>
      <c r="I345" s="35">
        <v>0</v>
      </c>
      <c r="J345" s="35"/>
      <c r="K345" s="52"/>
      <c r="L345" s="43"/>
    </row>
    <row r="346" spans="1:12">
      <c r="A346" s="2"/>
      <c r="B346"/>
      <c r="C346" s="2"/>
      <c r="D346"/>
      <c r="E346" s="28" t="s">
        <v>530</v>
      </c>
      <c r="F346" s="27"/>
      <c r="G346" s="27"/>
      <c r="H346"/>
      <c r="I346" s="35"/>
      <c r="J346" s="35"/>
      <c r="K346" s="52"/>
      <c r="L346" s="43"/>
    </row>
    <row r="347" spans="1:12">
      <c r="A347" s="2"/>
      <c r="B347"/>
      <c r="C347" s="2"/>
      <c r="D347"/>
      <c r="E347"/>
      <c r="F347" s="28" t="s">
        <v>531</v>
      </c>
      <c r="G347" s="27"/>
      <c r="H347"/>
      <c r="I347" s="35">
        <v>0</v>
      </c>
      <c r="J347" s="35">
        <v>83.4</v>
      </c>
      <c r="K347" s="52"/>
      <c r="L347" s="43"/>
    </row>
    <row r="348" spans="1:12">
      <c r="A348" s="2"/>
      <c r="B348"/>
      <c r="C348" s="2"/>
      <c r="D348"/>
      <c r="E348"/>
      <c r="F348" s="28" t="s">
        <v>532</v>
      </c>
      <c r="G348" s="27"/>
      <c r="H348"/>
      <c r="I348" s="35">
        <v>0</v>
      </c>
      <c r="J348" s="35">
        <v>0</v>
      </c>
      <c r="K348" s="52"/>
      <c r="L348" s="43"/>
    </row>
    <row r="349" spans="1:12">
      <c r="A349" s="2"/>
      <c r="B349"/>
      <c r="C349" s="2"/>
      <c r="D349"/>
      <c r="E349"/>
      <c r="F349" s="28" t="s">
        <v>533</v>
      </c>
      <c r="G349" s="27"/>
      <c r="H349"/>
      <c r="I349" s="35">
        <v>0</v>
      </c>
      <c r="J349" s="35">
        <v>0</v>
      </c>
      <c r="K349" s="52"/>
      <c r="L349" s="43"/>
    </row>
    <row r="350" spans="1:12">
      <c r="A350" s="2"/>
      <c r="B350"/>
      <c r="C350" s="2"/>
      <c r="D350"/>
      <c r="E350"/>
      <c r="F350"/>
      <c r="G350" s="28" t="s">
        <v>534</v>
      </c>
      <c r="H350"/>
      <c r="I350" s="35">
        <v>0</v>
      </c>
      <c r="J350" s="35">
        <v>0</v>
      </c>
      <c r="K350" s="52"/>
      <c r="L350" s="43"/>
    </row>
    <row r="351" spans="1:12">
      <c r="A351" s="2"/>
      <c r="B351"/>
      <c r="C351" s="2"/>
      <c r="D351"/>
      <c r="E351"/>
      <c r="F351" s="28" t="s">
        <v>535</v>
      </c>
      <c r="G351" s="27"/>
      <c r="H351"/>
      <c r="I351" s="39">
        <f>SUM(I347:I350)</f>
        <v>0</v>
      </c>
      <c r="J351" s="39">
        <f>SUM(J347:J350)</f>
        <v>83.4</v>
      </c>
      <c r="K351" s="52"/>
      <c r="L351" s="43"/>
    </row>
    <row r="352" spans="1:12">
      <c r="A352" s="2"/>
      <c r="B352"/>
      <c r="C352" s="2"/>
      <c r="D352"/>
      <c r="E352"/>
      <c r="F352" s="28" t="s">
        <v>536</v>
      </c>
      <c r="G352" s="27"/>
      <c r="H352"/>
      <c r="I352" s="35">
        <v>0</v>
      </c>
      <c r="J352" s="35">
        <v>0</v>
      </c>
      <c r="K352" s="52"/>
      <c r="L352" s="43"/>
    </row>
    <row r="353" spans="1:12">
      <c r="A353" s="2"/>
      <c r="B353"/>
      <c r="C353" s="2"/>
      <c r="D353"/>
      <c r="E353"/>
      <c r="F353" s="28" t="s">
        <v>537</v>
      </c>
      <c r="G353" s="27"/>
      <c r="H353"/>
      <c r="I353" s="35">
        <v>201.78</v>
      </c>
      <c r="J353" s="35">
        <v>272.10000000000002</v>
      </c>
      <c r="K353" s="52"/>
      <c r="L353" s="43"/>
    </row>
    <row r="354" spans="1:12">
      <c r="A354" s="2"/>
      <c r="B354"/>
      <c r="C354" s="2"/>
      <c r="D354"/>
      <c r="E354"/>
      <c r="F354" s="28" t="s">
        <v>538</v>
      </c>
      <c r="G354" s="27"/>
      <c r="H354"/>
      <c r="I354" s="35">
        <v>0</v>
      </c>
      <c r="J354" s="35">
        <v>23.17</v>
      </c>
      <c r="K354" s="52"/>
      <c r="L354" s="43"/>
    </row>
    <row r="355" spans="1:12">
      <c r="A355" s="2"/>
      <c r="B355"/>
      <c r="C355" s="2"/>
      <c r="D355"/>
      <c r="E355"/>
      <c r="F355" s="17" t="s">
        <v>539</v>
      </c>
      <c r="G355" s="27"/>
      <c r="H355"/>
      <c r="I355" s="35">
        <v>0</v>
      </c>
      <c r="J355" s="35">
        <v>23.17</v>
      </c>
      <c r="K355" s="52"/>
      <c r="L355" s="43"/>
    </row>
    <row r="356" spans="1:12">
      <c r="A356" s="2"/>
      <c r="B356"/>
      <c r="C356" s="2"/>
      <c r="D356"/>
      <c r="E356"/>
      <c r="F356" s="28" t="s">
        <v>540</v>
      </c>
      <c r="G356"/>
      <c r="H356"/>
      <c r="I356" s="35">
        <v>0</v>
      </c>
      <c r="J356" s="35">
        <v>100.78</v>
      </c>
      <c r="K356" s="52"/>
      <c r="L356" s="43"/>
    </row>
    <row r="357" spans="1:12">
      <c r="A357" s="2"/>
      <c r="B357"/>
      <c r="C357" s="2"/>
      <c r="D357"/>
      <c r="E357"/>
      <c r="F357" s="28" t="s">
        <v>541</v>
      </c>
      <c r="G357"/>
      <c r="H357"/>
      <c r="I357" s="35">
        <v>0</v>
      </c>
      <c r="J357" s="35">
        <v>23.17</v>
      </c>
      <c r="K357" s="52"/>
      <c r="L357" s="43"/>
    </row>
    <row r="358" spans="1:12">
      <c r="A358" s="2"/>
      <c r="B358" s="2"/>
      <c r="C358" s="2"/>
      <c r="D358" s="28" t="s">
        <v>542</v>
      </c>
      <c r="E358" s="27"/>
      <c r="F358" s="27"/>
      <c r="G358" s="27"/>
      <c r="H358"/>
      <c r="I358" s="39">
        <f>I351+I353+I354+I356+I352+I355+I357</f>
        <v>201.78</v>
      </c>
      <c r="J358" s="39">
        <f>J351+J353+J354+J356+J352+J355+J357</f>
        <v>525.79000000000008</v>
      </c>
      <c r="K358" s="52"/>
      <c r="L358" s="43"/>
    </row>
    <row r="359" spans="1:12">
      <c r="A359" s="2"/>
      <c r="B359" s="2"/>
      <c r="C359" s="2"/>
      <c r="E359" s="27"/>
      <c r="F359" s="27"/>
      <c r="G359" s="27"/>
      <c r="H359"/>
      <c r="I359" s="35"/>
      <c r="J359" s="35"/>
      <c r="K359" s="35"/>
      <c r="L359" s="32"/>
    </row>
    <row r="360" spans="1:12">
      <c r="A360" s="2"/>
      <c r="B360" s="2"/>
      <c r="C360" s="2"/>
      <c r="D360" s="28" t="s">
        <v>543</v>
      </c>
      <c r="E360" s="27"/>
      <c r="F360" s="27"/>
      <c r="G360" s="27"/>
      <c r="H360"/>
      <c r="I360" s="35"/>
      <c r="J360" s="35"/>
      <c r="K360" s="35"/>
      <c r="L360" s="32"/>
    </row>
    <row r="361" spans="1:12">
      <c r="A361" s="2"/>
      <c r="B361" s="2"/>
      <c r="C361" s="2"/>
      <c r="D361"/>
      <c r="E361" s="28" t="s">
        <v>544</v>
      </c>
      <c r="F361" s="27"/>
      <c r="G361" s="27"/>
      <c r="H361"/>
      <c r="I361" s="35">
        <v>0</v>
      </c>
      <c r="J361" s="35">
        <v>0</v>
      </c>
      <c r="K361" s="52"/>
      <c r="L361" s="43"/>
    </row>
    <row r="362" spans="1:12">
      <c r="A362" s="2"/>
      <c r="B362" s="2"/>
      <c r="C362" s="2"/>
      <c r="D362"/>
      <c r="E362" s="28" t="s">
        <v>545</v>
      </c>
      <c r="F362" s="27"/>
      <c r="G362" s="27"/>
      <c r="H362"/>
      <c r="I362" s="35">
        <v>0</v>
      </c>
      <c r="J362" s="35">
        <v>23.17</v>
      </c>
      <c r="K362" s="52"/>
      <c r="L362" s="43"/>
    </row>
    <row r="363" spans="1:12">
      <c r="A363" s="2"/>
      <c r="B363" s="2"/>
      <c r="C363" s="2"/>
      <c r="D363"/>
      <c r="E363" s="28" t="s">
        <v>546</v>
      </c>
      <c r="F363" s="27"/>
      <c r="G363" s="27"/>
      <c r="H363"/>
      <c r="I363" s="35">
        <v>0</v>
      </c>
      <c r="J363" s="35">
        <v>23.17</v>
      </c>
      <c r="K363" s="52"/>
      <c r="L363" s="43"/>
    </row>
    <row r="364" spans="1:12" ht="28.9" customHeight="1">
      <c r="A364" s="2"/>
      <c r="B364" s="2"/>
      <c r="C364" s="2"/>
      <c r="D364"/>
      <c r="E364" s="28" t="s">
        <v>547</v>
      </c>
      <c r="F364" s="27"/>
      <c r="G364" s="27"/>
      <c r="H364"/>
      <c r="I364" s="35">
        <v>0</v>
      </c>
      <c r="J364" s="35">
        <v>0</v>
      </c>
      <c r="K364" s="52"/>
      <c r="L364" s="43"/>
    </row>
    <row r="365" spans="1:12" ht="28.9" customHeight="1">
      <c r="A365" s="2"/>
      <c r="B365" s="2"/>
      <c r="C365" s="2"/>
      <c r="D365"/>
      <c r="E365" s="28" t="s">
        <v>548</v>
      </c>
      <c r="F365" s="27"/>
      <c r="G365" s="27"/>
      <c r="H365"/>
      <c r="I365" s="35">
        <v>0</v>
      </c>
      <c r="J365" s="35">
        <v>23.17</v>
      </c>
      <c r="K365" s="52"/>
      <c r="L365" s="43"/>
    </row>
    <row r="366" spans="1:12" ht="28.9" customHeight="1">
      <c r="A366" s="2"/>
      <c r="B366" s="2"/>
      <c r="C366" s="2"/>
      <c r="D366"/>
      <c r="E366" s="28" t="s">
        <v>549</v>
      </c>
      <c r="F366" s="27"/>
      <c r="G366" s="27"/>
      <c r="H366"/>
      <c r="I366" s="35">
        <v>0</v>
      </c>
      <c r="J366" s="35">
        <v>239.05</v>
      </c>
      <c r="K366" s="52"/>
      <c r="L366" s="43"/>
    </row>
    <row r="367" spans="1:12" s="17" customFormat="1" ht="28.9" customHeight="1">
      <c r="A367" s="2"/>
      <c r="B367" s="2"/>
      <c r="C367" s="2"/>
      <c r="E367" s="28" t="s">
        <v>550</v>
      </c>
      <c r="F367" s="27"/>
      <c r="G367" s="27"/>
      <c r="I367" s="35">
        <v>0</v>
      </c>
      <c r="J367" s="35">
        <v>23.17</v>
      </c>
      <c r="K367" s="52"/>
      <c r="L367" s="43"/>
    </row>
    <row r="368" spans="1:12">
      <c r="D368"/>
      <c r="E368" s="28" t="s">
        <v>551</v>
      </c>
      <c r="H368"/>
      <c r="I368" s="35">
        <v>46.38</v>
      </c>
      <c r="J368" s="45">
        <v>46.38</v>
      </c>
      <c r="K368" s="53"/>
      <c r="L368" s="44"/>
    </row>
    <row r="369" spans="1:12">
      <c r="D369"/>
      <c r="E369" s="28" t="s">
        <v>552</v>
      </c>
      <c r="H369"/>
      <c r="I369" s="35">
        <v>0</v>
      </c>
      <c r="J369" s="45">
        <v>23.17</v>
      </c>
      <c r="K369" s="53"/>
      <c r="L369" s="44"/>
    </row>
    <row r="370" spans="1:12">
      <c r="D370" s="28" t="s">
        <v>553</v>
      </c>
      <c r="H370"/>
      <c r="I370" s="46">
        <f>SUM(I361:I369)</f>
        <v>46.38</v>
      </c>
      <c r="J370" s="46">
        <f>SUM(J361:J369)</f>
        <v>401.28000000000003</v>
      </c>
      <c r="K370" s="53"/>
      <c r="L370" s="44"/>
    </row>
    <row r="371" spans="1:12">
      <c r="C371" s="28" t="s">
        <v>554</v>
      </c>
      <c r="H371"/>
      <c r="I371" s="46">
        <f>I345+I358+I370</f>
        <v>248.16</v>
      </c>
      <c r="J371" s="46">
        <f>J345+J358+J370</f>
        <v>927.07000000000016</v>
      </c>
      <c r="K371" s="53"/>
      <c r="L371" s="44"/>
    </row>
    <row r="372" spans="1:12">
      <c r="B372" s="28" t="s">
        <v>555</v>
      </c>
      <c r="H372"/>
      <c r="I372" s="48">
        <f>I343-I371</f>
        <v>-248.16</v>
      </c>
      <c r="J372" s="48">
        <f>J343-J371</f>
        <v>-453.07000000000016</v>
      </c>
      <c r="K372" s="53"/>
      <c r="L372" s="44"/>
    </row>
    <row r="373" spans="1:12">
      <c r="A373" s="28" t="s">
        <v>194</v>
      </c>
      <c r="H373"/>
      <c r="I373" s="47">
        <f>I297+I372</f>
        <v>-11175.82</v>
      </c>
      <c r="J373" s="47">
        <f>J297+J372</f>
        <v>-7171.6510000000053</v>
      </c>
      <c r="K373" s="53"/>
      <c r="L373" s="44"/>
    </row>
    <row r="378" spans="1:12">
      <c r="I378" s="23"/>
      <c r="J378" s="23"/>
    </row>
    <row r="389" spans="9:10">
      <c r="I389" s="23"/>
      <c r="J389" s="23"/>
    </row>
    <row r="394" spans="9:10">
      <c r="I394" s="24"/>
      <c r="J394" s="24"/>
    </row>
    <row r="395" spans="9:10">
      <c r="I395" s="23"/>
      <c r="J395" s="23"/>
    </row>
    <row r="415" spans="9:10">
      <c r="J415" s="24"/>
    </row>
    <row r="416" spans="9:10">
      <c r="I416" s="23"/>
      <c r="J416" s="23"/>
    </row>
    <row r="420" spans="9:10">
      <c r="J420" s="24"/>
    </row>
    <row r="427" spans="9:10">
      <c r="I427" s="23"/>
      <c r="J427" s="23"/>
    </row>
    <row r="435" spans="9:10">
      <c r="I435" s="23"/>
      <c r="J435" s="23"/>
    </row>
    <row r="438" spans="9:10">
      <c r="I438" s="23"/>
      <c r="J438" s="23"/>
    </row>
    <row r="444" spans="9:10">
      <c r="I444" s="23"/>
      <c r="J444" s="23"/>
    </row>
    <row r="447" spans="9:10">
      <c r="I447" s="23"/>
      <c r="J447" s="23"/>
    </row>
    <row r="448" spans="9:10">
      <c r="I448" s="23"/>
      <c r="J448" s="23"/>
    </row>
    <row r="466" spans="9:10">
      <c r="I466" s="23"/>
      <c r="J466" s="23"/>
    </row>
    <row r="470" spans="9:10">
      <c r="I470" s="23"/>
      <c r="J470" s="23"/>
    </row>
    <row r="477" spans="9:10">
      <c r="I477" s="23"/>
      <c r="J477" s="23"/>
    </row>
    <row r="485" spans="9:10">
      <c r="I485" s="23"/>
      <c r="J485" s="23"/>
    </row>
    <row r="498" spans="9:10">
      <c r="I498" s="23"/>
      <c r="J498" s="23"/>
    </row>
    <row r="511" spans="9:10">
      <c r="I511" s="23"/>
      <c r="J511" s="23"/>
    </row>
    <row r="512" spans="9:10">
      <c r="I512" s="23"/>
      <c r="J512" s="23"/>
    </row>
    <row r="515" spans="9:10">
      <c r="J515" s="24"/>
    </row>
    <row r="521" spans="9:10">
      <c r="I521" s="23"/>
      <c r="J521" s="23"/>
    </row>
    <row r="524" spans="9:10">
      <c r="I524" s="23"/>
      <c r="J524" s="23"/>
    </row>
    <row r="529" spans="9:10">
      <c r="I529" s="23"/>
      <c r="J529" s="23"/>
    </row>
    <row r="532" spans="9:10">
      <c r="I532" s="23"/>
      <c r="J532" s="23"/>
    </row>
    <row r="538" spans="9:10">
      <c r="I538" s="23"/>
      <c r="J538" s="23"/>
    </row>
    <row r="544" spans="9:10">
      <c r="I544" s="23"/>
      <c r="J544" s="23"/>
    </row>
    <row r="557" spans="9:10">
      <c r="I557" s="23"/>
      <c r="J557" s="23"/>
    </row>
    <row r="561" spans="9:10">
      <c r="I561" s="23"/>
      <c r="J561" s="23"/>
    </row>
    <row r="562" spans="9:10">
      <c r="I562" s="23"/>
      <c r="J562" s="23"/>
    </row>
    <row r="563" spans="9:10">
      <c r="I563" s="23"/>
      <c r="J563" s="23"/>
    </row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J85"/>
  <sheetViews>
    <sheetView workbookViewId="0">
      <pane xSplit="7" ySplit="5" topLeftCell="H68" activePane="bottomRight" state="frozenSplit"/>
      <selection pane="bottomRight" activeCell="G24" sqref="G24"/>
      <selection pane="bottomLeft" activeCell="A6" sqref="A6"/>
      <selection pane="topRight" activeCell="H1" sqref="H1"/>
    </sheetView>
  </sheetViews>
  <sheetFormatPr defaultRowHeight="14.45"/>
  <cols>
    <col min="1" max="6" width="3" style="17" customWidth="1"/>
    <col min="7" max="7" width="37.42578125" style="17" customWidth="1"/>
    <col min="8" max="8" width="10.140625" customWidth="1"/>
    <col min="9" max="9" width="14.28515625" customWidth="1"/>
    <col min="10" max="10" width="11.5703125" customWidth="1"/>
  </cols>
  <sheetData>
    <row r="1" spans="1:10" ht="15.6">
      <c r="A1" s="3" t="s">
        <v>0</v>
      </c>
      <c r="B1" s="2"/>
      <c r="C1" s="2"/>
      <c r="D1" s="2"/>
      <c r="E1" s="2"/>
      <c r="F1" s="2"/>
      <c r="G1" s="2"/>
      <c r="H1" s="1"/>
      <c r="I1" s="1"/>
      <c r="J1" s="18"/>
    </row>
    <row r="2" spans="1:10" ht="18">
      <c r="A2" s="4" t="s">
        <v>556</v>
      </c>
      <c r="B2" s="2"/>
      <c r="C2" s="2"/>
      <c r="D2" s="2"/>
      <c r="E2" s="2"/>
      <c r="F2" s="2"/>
      <c r="G2" s="2"/>
      <c r="H2" s="1"/>
      <c r="I2" s="1"/>
      <c r="J2" s="19"/>
    </row>
    <row r="3" spans="1:10">
      <c r="A3" s="5" t="s">
        <v>557</v>
      </c>
      <c r="B3" s="2"/>
      <c r="C3" s="2"/>
      <c r="D3" s="2"/>
      <c r="E3" s="2"/>
      <c r="F3" s="2"/>
      <c r="G3" s="2"/>
      <c r="H3" s="1"/>
      <c r="I3" s="1"/>
      <c r="J3" s="18" t="s">
        <v>558</v>
      </c>
    </row>
    <row r="4" spans="1:10" ht="15" thickBot="1">
      <c r="A4" s="2"/>
      <c r="B4" s="2"/>
      <c r="C4" s="2"/>
      <c r="D4" s="2"/>
      <c r="E4" s="2"/>
      <c r="F4" s="2"/>
      <c r="G4" s="2"/>
      <c r="H4" s="6"/>
      <c r="I4" s="6"/>
      <c r="J4" s="6"/>
    </row>
    <row r="5" spans="1:10" s="22" customFormat="1" ht="15.6" thickTop="1" thickBot="1">
      <c r="A5" s="20"/>
      <c r="B5" s="20"/>
      <c r="C5" s="20"/>
      <c r="D5" s="20"/>
      <c r="E5" s="20"/>
      <c r="F5" s="20"/>
      <c r="G5" s="20"/>
      <c r="H5" s="21" t="s">
        <v>559</v>
      </c>
      <c r="I5" s="21" t="s">
        <v>202</v>
      </c>
      <c r="J5" s="21" t="s">
        <v>203</v>
      </c>
    </row>
    <row r="6" spans="1:10" ht="15" thickTop="1">
      <c r="A6" s="2"/>
      <c r="B6" s="2" t="s">
        <v>560</v>
      </c>
      <c r="C6" s="2"/>
      <c r="D6" s="2"/>
      <c r="E6" s="2"/>
      <c r="F6" s="2"/>
      <c r="G6" s="2"/>
      <c r="H6" s="7"/>
      <c r="I6" s="7"/>
      <c r="J6" s="8"/>
    </row>
    <row r="7" spans="1:10">
      <c r="A7" s="2"/>
      <c r="B7" s="2"/>
      <c r="C7" s="2"/>
      <c r="D7" s="2" t="s">
        <v>204</v>
      </c>
      <c r="E7" s="2"/>
      <c r="F7" s="2"/>
      <c r="G7" s="2"/>
      <c r="H7" s="7"/>
      <c r="I7" s="7"/>
      <c r="J7" s="8"/>
    </row>
    <row r="8" spans="1:10">
      <c r="A8" s="2"/>
      <c r="B8" s="2"/>
      <c r="C8" s="2"/>
      <c r="D8" s="2"/>
      <c r="E8" s="2" t="s">
        <v>561</v>
      </c>
      <c r="F8" s="2"/>
      <c r="G8" s="2"/>
      <c r="H8" s="7"/>
      <c r="I8" s="7"/>
      <c r="J8" s="8"/>
    </row>
    <row r="9" spans="1:10">
      <c r="A9" s="2"/>
      <c r="B9" s="2"/>
      <c r="C9" s="2"/>
      <c r="D9" s="2"/>
      <c r="E9" s="2"/>
      <c r="F9" s="2" t="s">
        <v>562</v>
      </c>
      <c r="G9" s="2"/>
      <c r="H9" s="7">
        <v>10057</v>
      </c>
      <c r="I9" s="7">
        <v>11920</v>
      </c>
      <c r="J9" s="8">
        <f>H9/I9</f>
        <v>0.84370805369127522</v>
      </c>
    </row>
    <row r="10" spans="1:10">
      <c r="A10" s="2"/>
      <c r="B10" s="2"/>
      <c r="C10" s="2"/>
      <c r="D10" s="2"/>
      <c r="E10" s="2"/>
      <c r="F10" s="2" t="s">
        <v>563</v>
      </c>
      <c r="G10" s="2"/>
      <c r="H10" s="7">
        <v>3411</v>
      </c>
      <c r="I10" s="7">
        <v>1990</v>
      </c>
      <c r="J10" s="8">
        <f>H10/I10</f>
        <v>1.7140703517587941</v>
      </c>
    </row>
    <row r="11" spans="1:10">
      <c r="A11" s="2"/>
      <c r="B11" s="2"/>
      <c r="C11" s="2"/>
      <c r="D11" s="2"/>
      <c r="E11" s="2"/>
      <c r="F11" s="50" t="s">
        <v>301</v>
      </c>
      <c r="G11" s="2"/>
      <c r="H11" s="7"/>
      <c r="I11" s="7"/>
      <c r="J11" s="8"/>
    </row>
    <row r="12" spans="1:10">
      <c r="A12" s="2"/>
      <c r="B12" s="2"/>
      <c r="C12" s="2"/>
      <c r="D12" s="2"/>
      <c r="E12" s="2"/>
      <c r="F12" s="2" t="s">
        <v>564</v>
      </c>
      <c r="G12" s="2"/>
      <c r="H12" s="7"/>
      <c r="I12" s="7"/>
      <c r="J12" s="8"/>
    </row>
    <row r="13" spans="1:10">
      <c r="A13" s="2"/>
      <c r="B13" s="2"/>
      <c r="C13" s="2"/>
      <c r="D13" s="2"/>
      <c r="E13" s="2"/>
      <c r="F13" s="2" t="s">
        <v>565</v>
      </c>
      <c r="G13" s="2"/>
      <c r="H13" s="7"/>
      <c r="I13" s="7"/>
      <c r="J13" s="8"/>
    </row>
    <row r="14" spans="1:10" ht="15" thickBot="1">
      <c r="A14" s="2"/>
      <c r="B14" s="2"/>
      <c r="C14" s="2"/>
      <c r="D14" s="2"/>
      <c r="E14" s="2"/>
      <c r="F14" s="2"/>
      <c r="G14" s="2" t="s">
        <v>566</v>
      </c>
      <c r="H14" s="9"/>
      <c r="I14" s="9"/>
      <c r="J14" s="10"/>
    </row>
    <row r="15" spans="1:10">
      <c r="A15" s="2"/>
      <c r="B15" s="2"/>
      <c r="C15" s="2"/>
      <c r="D15" s="2"/>
      <c r="E15" s="2"/>
      <c r="F15" s="2" t="s">
        <v>567</v>
      </c>
      <c r="G15" s="2"/>
      <c r="H15" s="7">
        <f>ROUND(SUM(H13:H14),5)</f>
        <v>0</v>
      </c>
      <c r="I15" s="7">
        <f>ROUND(SUM(I13:I14),5)</f>
        <v>0</v>
      </c>
      <c r="J15" s="8"/>
    </row>
    <row r="16" spans="1:10" ht="28.9" customHeight="1">
      <c r="A16" s="2"/>
      <c r="B16" s="2"/>
      <c r="C16" s="2"/>
      <c r="D16" s="2"/>
      <c r="E16" s="2"/>
      <c r="F16" s="2" t="s">
        <v>568</v>
      </c>
      <c r="G16" s="2"/>
      <c r="H16" s="7"/>
      <c r="I16" s="7"/>
      <c r="J16" s="8"/>
    </row>
    <row r="17" spans="1:10">
      <c r="A17" s="2"/>
      <c r="B17" s="2"/>
      <c r="C17" s="2"/>
      <c r="D17" s="2"/>
      <c r="E17" s="2"/>
      <c r="F17" s="2" t="s">
        <v>569</v>
      </c>
      <c r="G17" s="2"/>
      <c r="H17" s="7"/>
      <c r="I17" s="80">
        <v>750</v>
      </c>
      <c r="J17" s="8">
        <f>H17/I17</f>
        <v>0</v>
      </c>
    </row>
    <row r="18" spans="1:10">
      <c r="A18" s="2"/>
      <c r="B18" s="2"/>
      <c r="C18" s="2"/>
      <c r="D18" s="2"/>
      <c r="E18" s="2"/>
      <c r="F18" s="2"/>
      <c r="G18" s="2" t="s">
        <v>312</v>
      </c>
      <c r="H18" s="7"/>
      <c r="I18" s="7"/>
      <c r="J18" s="8"/>
    </row>
    <row r="19" spans="1:10">
      <c r="A19" s="2"/>
      <c r="B19" s="2"/>
      <c r="C19" s="2"/>
      <c r="D19" s="2"/>
      <c r="E19" s="2"/>
      <c r="F19" s="2"/>
      <c r="G19" s="2" t="s">
        <v>313</v>
      </c>
      <c r="H19" s="7"/>
      <c r="I19" s="7"/>
      <c r="J19" s="8"/>
    </row>
    <row r="20" spans="1:10">
      <c r="A20" s="2"/>
      <c r="B20" s="2"/>
      <c r="C20" s="2"/>
      <c r="D20" s="2"/>
      <c r="E20" s="2"/>
      <c r="F20" s="2" t="s">
        <v>570</v>
      </c>
      <c r="G20" s="2"/>
      <c r="H20" s="7"/>
      <c r="I20" s="7"/>
      <c r="J20" s="8"/>
    </row>
    <row r="21" spans="1:10">
      <c r="A21" s="2"/>
      <c r="B21" s="2"/>
      <c r="C21" s="2"/>
      <c r="D21" s="2"/>
      <c r="E21" s="2"/>
      <c r="F21" s="2"/>
      <c r="G21" s="2" t="s">
        <v>571</v>
      </c>
      <c r="H21" s="7"/>
      <c r="I21" s="7"/>
      <c r="J21" s="8"/>
    </row>
    <row r="22" spans="1:10">
      <c r="A22" s="2"/>
      <c r="B22" s="2"/>
      <c r="C22" s="2"/>
      <c r="D22" s="2"/>
      <c r="E22" s="2"/>
      <c r="F22" s="2"/>
      <c r="G22" s="2" t="s">
        <v>572</v>
      </c>
      <c r="H22" s="7"/>
      <c r="I22" s="7"/>
      <c r="J22" s="8"/>
    </row>
    <row r="23" spans="1:10">
      <c r="A23" s="2"/>
      <c r="B23" s="2"/>
      <c r="C23" s="2"/>
      <c r="D23" s="2"/>
      <c r="E23" s="2"/>
      <c r="F23" s="2"/>
      <c r="G23" s="2" t="s">
        <v>573</v>
      </c>
      <c r="H23" s="7"/>
      <c r="I23" s="7"/>
      <c r="J23" s="8"/>
    </row>
    <row r="24" spans="1:10">
      <c r="A24" s="2"/>
      <c r="B24" s="2"/>
      <c r="C24" s="2"/>
      <c r="D24" s="2"/>
      <c r="E24" s="2"/>
      <c r="F24" s="2"/>
      <c r="G24" s="2" t="s">
        <v>574</v>
      </c>
      <c r="H24" s="7"/>
      <c r="I24" s="7"/>
      <c r="J24" s="8"/>
    </row>
    <row r="25" spans="1:10">
      <c r="A25" s="2"/>
      <c r="B25" s="2"/>
      <c r="C25" s="2"/>
      <c r="D25" s="2"/>
      <c r="E25" s="2"/>
      <c r="F25" s="2"/>
      <c r="G25" s="2" t="s">
        <v>575</v>
      </c>
      <c r="H25" s="7"/>
      <c r="I25" s="7"/>
      <c r="J25" s="8"/>
    </row>
    <row r="26" spans="1:10">
      <c r="A26" s="2"/>
      <c r="B26" s="2"/>
      <c r="C26" s="2"/>
      <c r="D26" s="2"/>
      <c r="E26" s="2"/>
      <c r="F26" s="2"/>
      <c r="G26" s="2" t="s">
        <v>576</v>
      </c>
      <c r="H26" s="7"/>
      <c r="I26" s="7"/>
      <c r="J26" s="8"/>
    </row>
    <row r="27" spans="1:10">
      <c r="A27" s="2"/>
      <c r="B27" s="2"/>
      <c r="C27" s="2"/>
      <c r="D27" s="2"/>
      <c r="E27" s="2"/>
      <c r="F27" s="2"/>
      <c r="G27" s="2" t="s">
        <v>577</v>
      </c>
      <c r="H27" s="7">
        <v>2200</v>
      </c>
      <c r="I27" s="7"/>
      <c r="J27" s="8"/>
    </row>
    <row r="28" spans="1:10">
      <c r="A28" s="2"/>
      <c r="B28" s="2"/>
      <c r="C28" s="2"/>
      <c r="D28" s="2"/>
      <c r="E28" s="2"/>
      <c r="F28" s="2"/>
      <c r="G28" s="2" t="s">
        <v>578</v>
      </c>
      <c r="H28" s="7">
        <v>486</v>
      </c>
      <c r="I28" s="7"/>
      <c r="J28" s="8"/>
    </row>
    <row r="29" spans="1:10">
      <c r="A29" s="2"/>
      <c r="B29" s="2"/>
      <c r="C29" s="2"/>
      <c r="D29" s="2"/>
      <c r="E29" s="2"/>
      <c r="F29" s="2"/>
      <c r="G29" s="2" t="s">
        <v>579</v>
      </c>
      <c r="H29" s="7"/>
      <c r="I29" s="7">
        <v>1744</v>
      </c>
      <c r="J29" s="8">
        <f>H29/I29</f>
        <v>0</v>
      </c>
    </row>
    <row r="30" spans="1:10" ht="15" thickBot="1">
      <c r="A30" s="2"/>
      <c r="B30" s="2"/>
      <c r="C30" s="2"/>
      <c r="D30" s="2"/>
      <c r="E30" s="2"/>
      <c r="F30" s="2"/>
      <c r="G30" s="2" t="s">
        <v>580</v>
      </c>
      <c r="H30" s="9"/>
      <c r="I30" s="9">
        <v>318</v>
      </c>
      <c r="J30" s="10"/>
    </row>
    <row r="31" spans="1:10">
      <c r="A31" s="2"/>
      <c r="B31" s="2"/>
      <c r="C31" s="2"/>
      <c r="D31" s="2"/>
      <c r="E31" s="2"/>
      <c r="F31" s="2" t="s">
        <v>581</v>
      </c>
      <c r="G31" s="2"/>
      <c r="H31" s="7">
        <f>ROUND(SUM(H20:H30),5)</f>
        <v>2686</v>
      </c>
      <c r="I31" s="7">
        <f>ROUND(SUM(I20:I30),5)</f>
        <v>2062</v>
      </c>
      <c r="J31" s="8">
        <f>H31/I31</f>
        <v>1.3026188166828323</v>
      </c>
    </row>
    <row r="32" spans="1:10" ht="28.9" customHeight="1" thickBot="1">
      <c r="A32" s="2"/>
      <c r="B32" s="2"/>
      <c r="C32" s="2"/>
      <c r="D32" s="2"/>
      <c r="E32" s="2"/>
      <c r="F32" s="2" t="s">
        <v>582</v>
      </c>
      <c r="G32" s="2"/>
      <c r="H32" s="7"/>
      <c r="I32" s="7"/>
      <c r="J32" s="8"/>
    </row>
    <row r="33" spans="1:10" ht="21" customHeight="1">
      <c r="A33" s="2"/>
      <c r="B33" s="2"/>
      <c r="C33" s="2"/>
      <c r="D33" s="2"/>
      <c r="E33" s="2"/>
      <c r="F33" s="2" t="s">
        <v>583</v>
      </c>
      <c r="G33" s="2"/>
      <c r="H33" s="7"/>
      <c r="I33" s="7">
        <v>6052</v>
      </c>
      <c r="J33" s="8">
        <f>H33/I33</f>
        <v>0</v>
      </c>
    </row>
    <row r="34" spans="1:10" ht="19.5" customHeight="1">
      <c r="A34" s="2"/>
      <c r="B34" s="2"/>
      <c r="C34" s="2"/>
      <c r="D34" s="2"/>
      <c r="E34" s="2"/>
      <c r="F34" s="2" t="s">
        <v>584</v>
      </c>
      <c r="G34" s="2"/>
      <c r="H34" s="7"/>
      <c r="I34" s="7">
        <v>1032</v>
      </c>
      <c r="J34" s="8">
        <f>H34/I34</f>
        <v>0</v>
      </c>
    </row>
    <row r="35" spans="1:10" ht="15" thickBot="1">
      <c r="A35" s="2"/>
      <c r="B35" s="2"/>
      <c r="C35" s="2"/>
      <c r="D35" s="2"/>
      <c r="E35" s="2" t="s">
        <v>585</v>
      </c>
      <c r="F35" s="2"/>
      <c r="G35" s="2"/>
      <c r="H35" s="11">
        <f>H34+H33+H32+H31+H18+H16+H15+H12+H10+H9+H11+H17+H19</f>
        <v>16154</v>
      </c>
      <c r="I35" s="11">
        <f>I34+I33+I32+I31+I18+I16+I15+I12+I10+I9+I11+I17+I19</f>
        <v>23806</v>
      </c>
      <c r="J35" s="12">
        <f>H35/I35</f>
        <v>0.67856842812736284</v>
      </c>
    </row>
    <row r="36" spans="1:10" ht="28.9" customHeight="1" thickBot="1">
      <c r="A36" s="2"/>
      <c r="B36" s="2"/>
      <c r="C36" s="2"/>
      <c r="D36" s="2" t="s">
        <v>204</v>
      </c>
      <c r="E36" s="2"/>
      <c r="F36" s="2"/>
      <c r="G36" s="2"/>
      <c r="H36" s="13">
        <f>ROUND(H7+H35,5)</f>
        <v>16154</v>
      </c>
      <c r="I36" s="13">
        <f>ROUND(I7+I35,5)</f>
        <v>23806</v>
      </c>
      <c r="J36" s="14">
        <f t="shared" ref="J36" si="0">H36/I36</f>
        <v>0.67856842812736284</v>
      </c>
    </row>
    <row r="37" spans="1:10" ht="28.9" customHeight="1">
      <c r="A37" s="2"/>
      <c r="B37" s="2"/>
      <c r="C37" s="2" t="s">
        <v>332</v>
      </c>
      <c r="D37" s="2"/>
      <c r="E37" s="2"/>
      <c r="F37" s="2"/>
      <c r="G37" s="2"/>
      <c r="H37" s="7">
        <f>H36</f>
        <v>16154</v>
      </c>
      <c r="I37" s="7">
        <f>I36</f>
        <v>23806</v>
      </c>
      <c r="J37" s="8">
        <f>H37/I37</f>
        <v>0.67856842812736284</v>
      </c>
    </row>
    <row r="38" spans="1:10" ht="28.9" customHeight="1">
      <c r="A38" s="2"/>
      <c r="B38" s="2"/>
      <c r="C38" s="2"/>
      <c r="D38" s="2" t="s">
        <v>586</v>
      </c>
      <c r="E38" s="2"/>
      <c r="F38" s="2"/>
      <c r="G38" s="2"/>
      <c r="H38" s="7"/>
      <c r="I38" s="7"/>
      <c r="J38" s="8"/>
    </row>
    <row r="39" spans="1:10">
      <c r="A39" s="2"/>
      <c r="B39" s="2"/>
      <c r="C39" s="2"/>
      <c r="D39" s="2"/>
      <c r="E39" s="2" t="s">
        <v>587</v>
      </c>
      <c r="F39" s="2"/>
      <c r="G39" s="2"/>
      <c r="H39" s="7"/>
      <c r="I39" s="7"/>
      <c r="J39" s="8"/>
    </row>
    <row r="40" spans="1:10">
      <c r="A40" s="2"/>
      <c r="B40" s="2"/>
      <c r="C40" s="2"/>
      <c r="D40" s="2"/>
      <c r="E40" s="2"/>
      <c r="F40" s="2" t="s">
        <v>588</v>
      </c>
      <c r="G40" s="2"/>
      <c r="H40" s="7"/>
      <c r="I40" s="7"/>
      <c r="J40" s="8"/>
    </row>
    <row r="41" spans="1:10">
      <c r="A41" s="2"/>
      <c r="B41" s="2"/>
      <c r="C41" s="2"/>
      <c r="D41" s="2"/>
      <c r="E41" s="2"/>
      <c r="F41" s="2"/>
      <c r="G41" s="2" t="s">
        <v>589</v>
      </c>
      <c r="H41" s="7"/>
      <c r="I41" s="7"/>
      <c r="J41" s="8"/>
    </row>
    <row r="42" spans="1:10">
      <c r="A42" s="2"/>
      <c r="B42" s="2"/>
      <c r="C42" s="2"/>
      <c r="D42" s="2"/>
      <c r="E42" s="2"/>
      <c r="F42" s="2"/>
      <c r="G42" s="2" t="s">
        <v>590</v>
      </c>
      <c r="H42" s="7"/>
      <c r="I42" s="7"/>
      <c r="J42" s="8"/>
    </row>
    <row r="43" spans="1:10">
      <c r="A43" s="2"/>
      <c r="B43" s="2"/>
      <c r="C43" s="2"/>
      <c r="D43" s="2"/>
      <c r="E43" s="2"/>
      <c r="F43" s="2"/>
      <c r="G43" s="2" t="s">
        <v>591</v>
      </c>
      <c r="H43" s="7"/>
      <c r="I43" s="7"/>
      <c r="J43" s="8"/>
    </row>
    <row r="44" spans="1:10">
      <c r="A44" s="2"/>
      <c r="B44" s="2"/>
      <c r="C44" s="2"/>
      <c r="D44" s="2"/>
      <c r="E44" s="2"/>
      <c r="F44" s="2"/>
      <c r="G44" s="2" t="s">
        <v>592</v>
      </c>
      <c r="H44" s="7"/>
      <c r="I44" s="7"/>
      <c r="J44" s="8"/>
    </row>
    <row r="45" spans="1:10" ht="15" thickBot="1">
      <c r="A45" s="2"/>
      <c r="B45" s="2"/>
      <c r="C45" s="2"/>
      <c r="D45" s="2"/>
      <c r="E45" s="2"/>
      <c r="F45" s="2"/>
      <c r="G45" s="2" t="s">
        <v>593</v>
      </c>
      <c r="H45" s="9"/>
      <c r="I45" s="9"/>
      <c r="J45" s="10"/>
    </row>
    <row r="46" spans="1:10">
      <c r="A46" s="2"/>
      <c r="B46" s="2"/>
      <c r="C46" s="2"/>
      <c r="D46" s="2"/>
      <c r="E46" s="2"/>
      <c r="F46" s="2" t="s">
        <v>594</v>
      </c>
      <c r="G46" s="2"/>
      <c r="H46" s="7">
        <f>ROUND(SUM(H39:H45),5)</f>
        <v>0</v>
      </c>
      <c r="I46" s="7"/>
      <c r="J46" s="8"/>
    </row>
    <row r="47" spans="1:10" ht="28.9" customHeight="1">
      <c r="A47" s="2"/>
      <c r="B47" s="2"/>
      <c r="C47" s="2"/>
      <c r="D47" s="2"/>
      <c r="E47" s="2"/>
      <c r="F47" s="2" t="s">
        <v>595</v>
      </c>
      <c r="G47" s="2"/>
      <c r="H47" s="7"/>
      <c r="I47" s="7"/>
      <c r="J47" s="8"/>
    </row>
    <row r="48" spans="1:10">
      <c r="A48" s="2"/>
      <c r="B48" s="2"/>
      <c r="C48" s="2"/>
      <c r="D48" s="2"/>
      <c r="E48" s="2"/>
      <c r="F48" s="2" t="s">
        <v>596</v>
      </c>
      <c r="G48" s="2"/>
      <c r="H48" s="7"/>
      <c r="I48" s="7"/>
      <c r="J48" s="8"/>
    </row>
    <row r="49" spans="1:10">
      <c r="A49" s="2"/>
      <c r="B49" s="2"/>
      <c r="C49" s="2"/>
      <c r="D49" s="2"/>
      <c r="E49" s="2"/>
      <c r="F49" s="2" t="s">
        <v>597</v>
      </c>
      <c r="G49" s="2"/>
      <c r="H49" s="7"/>
      <c r="I49" s="7">
        <v>800</v>
      </c>
      <c r="J49" s="8">
        <f>H49/I49</f>
        <v>0</v>
      </c>
    </row>
    <row r="50" spans="1:10">
      <c r="A50" s="2"/>
      <c r="B50" s="2"/>
      <c r="C50" s="2"/>
      <c r="D50" s="2"/>
      <c r="E50" s="2"/>
      <c r="F50" s="2" t="s">
        <v>598</v>
      </c>
      <c r="G50" s="2"/>
      <c r="H50" s="7"/>
      <c r="I50" s="7"/>
      <c r="J50" s="8"/>
    </row>
    <row r="51" spans="1:10">
      <c r="A51" s="2"/>
      <c r="B51" s="2"/>
      <c r="C51" s="2"/>
      <c r="D51" s="2"/>
      <c r="E51" s="2"/>
      <c r="F51" s="2" t="s">
        <v>599</v>
      </c>
      <c r="G51" s="2"/>
      <c r="H51" s="7">
        <v>421.34</v>
      </c>
      <c r="I51" s="7">
        <v>500</v>
      </c>
      <c r="J51" s="8">
        <f>H51/I51</f>
        <v>0.84267999999999998</v>
      </c>
    </row>
    <row r="52" spans="1:10">
      <c r="A52" s="2"/>
      <c r="B52" s="2"/>
      <c r="C52" s="2"/>
      <c r="D52" s="2"/>
      <c r="E52" s="2"/>
      <c r="F52" s="2" t="s">
        <v>600</v>
      </c>
      <c r="G52" s="2"/>
      <c r="H52" s="7"/>
      <c r="I52" s="7"/>
      <c r="J52" s="8"/>
    </row>
    <row r="53" spans="1:10">
      <c r="A53" s="2"/>
      <c r="B53" s="2"/>
      <c r="C53" s="2"/>
      <c r="D53" s="2"/>
      <c r="E53" s="2"/>
      <c r="F53" s="2" t="s">
        <v>601</v>
      </c>
      <c r="G53" s="2"/>
      <c r="H53" s="7"/>
      <c r="I53" s="7">
        <v>156</v>
      </c>
      <c r="J53" s="8">
        <f>H53/I53</f>
        <v>0</v>
      </c>
    </row>
    <row r="54" spans="1:10">
      <c r="A54" s="2"/>
      <c r="B54" s="2"/>
      <c r="C54" s="2"/>
      <c r="D54" s="2"/>
      <c r="E54" s="2"/>
      <c r="F54" s="2" t="s">
        <v>602</v>
      </c>
      <c r="G54" s="2"/>
      <c r="H54" s="7"/>
      <c r="I54" s="7"/>
      <c r="J54" s="8"/>
    </row>
    <row r="55" spans="1:10">
      <c r="A55" s="2"/>
      <c r="B55" s="2"/>
      <c r="C55" s="2"/>
      <c r="D55" s="2"/>
      <c r="E55" s="2"/>
      <c r="F55" s="2" t="s">
        <v>603</v>
      </c>
      <c r="G55" s="2"/>
      <c r="H55" s="7"/>
      <c r="I55" s="7"/>
      <c r="J55" s="8"/>
    </row>
    <row r="56" spans="1:10">
      <c r="A56" s="2"/>
      <c r="B56" s="2"/>
      <c r="C56" s="2"/>
      <c r="D56" s="2"/>
      <c r="E56" s="2"/>
      <c r="F56" s="2" t="s">
        <v>604</v>
      </c>
      <c r="G56" s="2"/>
      <c r="H56" s="7"/>
      <c r="I56" s="7"/>
      <c r="J56" s="8"/>
    </row>
    <row r="57" spans="1:10">
      <c r="A57" s="2"/>
      <c r="B57" s="2"/>
      <c r="C57" s="2"/>
      <c r="D57" s="2"/>
      <c r="E57" s="2"/>
      <c r="F57" s="2" t="s">
        <v>605</v>
      </c>
      <c r="G57" s="2"/>
      <c r="H57" s="7"/>
      <c r="I57" s="7">
        <v>250</v>
      </c>
      <c r="J57" s="8">
        <f>H57/I57</f>
        <v>0</v>
      </c>
    </row>
    <row r="58" spans="1:10">
      <c r="A58" s="2"/>
      <c r="B58" s="2"/>
      <c r="C58" s="2"/>
      <c r="D58" s="2"/>
      <c r="E58" s="2"/>
      <c r="F58" s="2" t="s">
        <v>606</v>
      </c>
      <c r="G58" s="2"/>
      <c r="H58" s="7"/>
      <c r="I58" s="7">
        <v>100</v>
      </c>
      <c r="J58" s="8">
        <f>H58/I58</f>
        <v>0</v>
      </c>
    </row>
    <row r="59" spans="1:10">
      <c r="A59" s="2"/>
      <c r="B59" s="2"/>
      <c r="C59" s="2"/>
      <c r="D59" s="2"/>
      <c r="E59" s="2"/>
      <c r="F59" s="2" t="s">
        <v>607</v>
      </c>
      <c r="G59" s="2"/>
      <c r="H59" s="7"/>
      <c r="I59" s="7"/>
      <c r="J59" s="8"/>
    </row>
    <row r="60" spans="1:10">
      <c r="A60" s="2"/>
      <c r="B60" s="2"/>
      <c r="C60" s="2"/>
      <c r="D60" s="2"/>
      <c r="E60" s="2"/>
      <c r="F60" s="2" t="s">
        <v>608</v>
      </c>
      <c r="G60" s="2"/>
      <c r="H60" s="7"/>
      <c r="I60" s="7"/>
      <c r="J60" s="8"/>
    </row>
    <row r="61" spans="1:10">
      <c r="A61" s="2"/>
      <c r="B61" s="2"/>
      <c r="C61" s="2"/>
      <c r="D61" s="2"/>
      <c r="E61" s="2"/>
      <c r="F61" s="2"/>
      <c r="G61" s="2" t="s">
        <v>609</v>
      </c>
      <c r="H61" s="7"/>
      <c r="I61" s="7"/>
      <c r="J61" s="8"/>
    </row>
    <row r="62" spans="1:10">
      <c r="A62" s="2"/>
      <c r="B62" s="2"/>
      <c r="C62" s="2"/>
      <c r="D62" s="2"/>
      <c r="E62" s="2"/>
      <c r="F62" s="2"/>
      <c r="G62" s="2" t="s">
        <v>610</v>
      </c>
      <c r="H62" s="7"/>
      <c r="I62" s="7"/>
      <c r="J62" s="8"/>
    </row>
    <row r="63" spans="1:10" ht="15" thickBot="1">
      <c r="A63" s="2"/>
      <c r="B63" s="2"/>
      <c r="C63" s="2"/>
      <c r="D63" s="2"/>
      <c r="E63" s="2"/>
      <c r="F63" s="2"/>
      <c r="G63" s="2" t="s">
        <v>611</v>
      </c>
      <c r="H63" s="9"/>
      <c r="I63" s="9"/>
      <c r="J63" s="10"/>
    </row>
    <row r="64" spans="1:10">
      <c r="A64" s="2"/>
      <c r="B64" s="2"/>
      <c r="C64" s="2"/>
      <c r="D64" s="2"/>
      <c r="E64" s="2"/>
      <c r="F64" s="2" t="s">
        <v>612</v>
      </c>
      <c r="G64" s="2"/>
      <c r="H64" s="7">
        <f>ROUND(SUM(H60:H63),5)</f>
        <v>0</v>
      </c>
      <c r="I64" s="7">
        <f>ROUND(SUM(I60:I63),5)</f>
        <v>0</v>
      </c>
      <c r="J64" s="8"/>
    </row>
    <row r="65" spans="1:10" ht="28.9" customHeight="1">
      <c r="A65" s="2"/>
      <c r="B65" s="2"/>
      <c r="C65" s="2"/>
      <c r="D65" s="2"/>
      <c r="E65" s="2"/>
      <c r="F65" s="2" t="s">
        <v>613</v>
      </c>
      <c r="G65" s="2"/>
      <c r="H65" s="7"/>
      <c r="I65" s="7"/>
      <c r="J65" s="8"/>
    </row>
    <row r="66" spans="1:10">
      <c r="A66" s="2"/>
      <c r="B66" s="2"/>
      <c r="C66" s="2"/>
      <c r="D66" s="2"/>
      <c r="E66" s="2"/>
      <c r="F66" s="2"/>
      <c r="G66" s="2" t="s">
        <v>614</v>
      </c>
      <c r="H66" s="7">
        <v>300</v>
      </c>
      <c r="I66" s="7">
        <v>300</v>
      </c>
      <c r="J66" s="8">
        <f>H66/I66</f>
        <v>1</v>
      </c>
    </row>
    <row r="67" spans="1:10">
      <c r="A67" s="2"/>
      <c r="B67" s="2"/>
      <c r="C67" s="2"/>
      <c r="D67" s="2"/>
      <c r="E67" s="2"/>
      <c r="F67" s="2"/>
      <c r="G67" s="2" t="s">
        <v>615</v>
      </c>
      <c r="H67" s="7"/>
      <c r="I67" s="7"/>
      <c r="J67" s="8"/>
    </row>
    <row r="68" spans="1:10">
      <c r="A68" s="2"/>
      <c r="B68" s="2"/>
      <c r="C68" s="2"/>
      <c r="D68" s="2"/>
      <c r="E68" s="2"/>
      <c r="F68" s="2"/>
      <c r="G68" s="2" t="s">
        <v>616</v>
      </c>
      <c r="H68" s="7"/>
      <c r="I68" s="7"/>
      <c r="J68" s="8"/>
    </row>
    <row r="69" spans="1:10" ht="15" thickBot="1">
      <c r="A69" s="2"/>
      <c r="B69" s="2"/>
      <c r="C69" s="2"/>
      <c r="D69" s="2"/>
      <c r="E69" s="2"/>
      <c r="F69" s="2"/>
      <c r="G69" s="2" t="s">
        <v>617</v>
      </c>
      <c r="H69" s="9"/>
      <c r="I69" s="9"/>
      <c r="J69" s="10"/>
    </row>
    <row r="70" spans="1:10">
      <c r="A70" s="2"/>
      <c r="B70" s="2"/>
      <c r="C70" s="2"/>
      <c r="D70" s="2"/>
      <c r="E70" s="2"/>
      <c r="F70" s="2" t="s">
        <v>618</v>
      </c>
      <c r="G70" s="2"/>
      <c r="H70" s="7">
        <f>ROUND(SUM(H65:H69),5)</f>
        <v>300</v>
      </c>
      <c r="I70" s="7">
        <f>ROUND(SUM(I65:I69),5)</f>
        <v>300</v>
      </c>
      <c r="J70" s="8">
        <f>H70/I70</f>
        <v>1</v>
      </c>
    </row>
    <row r="71" spans="1:10" ht="28.9" customHeight="1">
      <c r="A71" s="2"/>
      <c r="B71" s="2"/>
      <c r="C71" s="2"/>
      <c r="D71" s="2"/>
      <c r="E71" s="2"/>
      <c r="F71" s="2" t="s">
        <v>619</v>
      </c>
      <c r="G71" s="2"/>
      <c r="H71" s="7"/>
      <c r="I71" s="7"/>
      <c r="J71" s="8"/>
    </row>
    <row r="72" spans="1:10" ht="15" thickBot="1">
      <c r="A72" s="2"/>
      <c r="B72" s="2"/>
      <c r="C72" s="2"/>
      <c r="D72" s="2"/>
      <c r="E72" s="2"/>
      <c r="F72" s="2"/>
      <c r="G72" s="2" t="s">
        <v>620</v>
      </c>
      <c r="H72" s="9">
        <v>904.99</v>
      </c>
      <c r="I72" s="9">
        <v>1000</v>
      </c>
      <c r="J72" s="10">
        <f>H72/I72</f>
        <v>0.90498999999999996</v>
      </c>
    </row>
    <row r="73" spans="1:10">
      <c r="A73" s="2"/>
      <c r="B73" s="2"/>
      <c r="C73" s="2"/>
      <c r="D73" s="2"/>
      <c r="E73" s="2"/>
      <c r="F73" s="2" t="s">
        <v>621</v>
      </c>
      <c r="G73" s="2"/>
      <c r="H73" s="7">
        <f>ROUND(SUM(H71:H72),5)</f>
        <v>904.99</v>
      </c>
      <c r="I73" s="7">
        <f>ROUND(SUM(I71:I72),5)</f>
        <v>1000</v>
      </c>
      <c r="J73" s="8">
        <f>H73/I73</f>
        <v>0.90498999999999996</v>
      </c>
    </row>
    <row r="74" spans="1:10" ht="28.9" customHeight="1">
      <c r="A74" s="2"/>
      <c r="B74" s="2"/>
      <c r="C74" s="2"/>
      <c r="D74" s="2"/>
      <c r="E74" s="2"/>
      <c r="F74" s="2" t="s">
        <v>622</v>
      </c>
      <c r="G74" s="2"/>
      <c r="H74" s="7"/>
      <c r="I74" s="7"/>
      <c r="J74" s="8"/>
    </row>
    <row r="75" spans="1:10">
      <c r="A75" s="2"/>
      <c r="B75" s="2"/>
      <c r="C75" s="2"/>
      <c r="D75" s="2"/>
      <c r="E75" s="2"/>
      <c r="F75" s="2"/>
      <c r="G75" s="2" t="s">
        <v>623</v>
      </c>
      <c r="H75" s="9"/>
      <c r="I75" s="9">
        <v>500</v>
      </c>
      <c r="J75" s="10">
        <f>H75/I75</f>
        <v>0</v>
      </c>
    </row>
    <row r="76" spans="1:10">
      <c r="A76" s="2"/>
      <c r="B76" s="2"/>
      <c r="C76" s="2"/>
      <c r="D76" s="2"/>
      <c r="E76" s="2"/>
      <c r="F76" s="2" t="s">
        <v>624</v>
      </c>
      <c r="G76" s="2"/>
      <c r="H76" s="7">
        <f>ROUND(SUM(H74:H75),5)</f>
        <v>0</v>
      </c>
      <c r="I76" s="7">
        <f>ROUND(SUM(I74:I75),5)</f>
        <v>500</v>
      </c>
      <c r="J76" s="10">
        <f>H76/I76</f>
        <v>0</v>
      </c>
    </row>
    <row r="77" spans="1:10" ht="28.9" customHeight="1">
      <c r="A77" s="2"/>
      <c r="B77" s="2"/>
      <c r="C77" s="2"/>
      <c r="D77" s="2"/>
      <c r="E77" s="2"/>
      <c r="F77" s="2" t="s">
        <v>625</v>
      </c>
      <c r="G77" s="2"/>
      <c r="H77" s="7"/>
      <c r="I77" s="7"/>
      <c r="J77" s="8"/>
    </row>
    <row r="78" spans="1:10">
      <c r="A78" s="2"/>
      <c r="B78" s="2"/>
      <c r="C78" s="2"/>
      <c r="D78" s="2"/>
      <c r="E78" s="2"/>
      <c r="F78" s="2" t="s">
        <v>626</v>
      </c>
      <c r="G78" s="2"/>
      <c r="H78" s="7"/>
      <c r="I78" s="7"/>
      <c r="J78" s="8"/>
    </row>
    <row r="79" spans="1:10">
      <c r="A79" s="2"/>
      <c r="B79" s="2"/>
      <c r="C79" s="2"/>
      <c r="D79" s="2"/>
      <c r="E79" s="2"/>
      <c r="F79" s="2" t="s">
        <v>627</v>
      </c>
      <c r="G79" s="2"/>
      <c r="H79" s="7"/>
      <c r="I79" s="7"/>
      <c r="J79" s="8"/>
    </row>
    <row r="80" spans="1:10">
      <c r="A80" s="2"/>
      <c r="B80" s="2"/>
      <c r="C80" s="2"/>
      <c r="D80" s="2"/>
      <c r="E80" s="2"/>
      <c r="F80" s="2" t="s">
        <v>628</v>
      </c>
      <c r="G80" s="2"/>
      <c r="H80" s="7"/>
      <c r="I80" s="7">
        <v>500</v>
      </c>
      <c r="J80" s="8">
        <f>H80/I80</f>
        <v>0</v>
      </c>
    </row>
    <row r="81" spans="1:10">
      <c r="A81" s="2"/>
      <c r="B81" s="2"/>
      <c r="C81" s="2"/>
      <c r="D81" s="2"/>
      <c r="E81" s="2" t="s">
        <v>629</v>
      </c>
      <c r="F81" s="2"/>
      <c r="G81" s="2"/>
      <c r="H81" s="11">
        <f>ROUND(H39+SUM(H46:H59)+H64+H70+H73++SUM(H76:H80),5)</f>
        <v>1626.33</v>
      </c>
      <c r="I81" s="11">
        <f>ROUND(I39+SUM(I46:I59)+I64+I70+I73++SUM(I76:I80),5)</f>
        <v>4106</v>
      </c>
      <c r="J81" s="12">
        <f>H81/I81</f>
        <v>0.39608621529469068</v>
      </c>
    </row>
    <row r="82" spans="1:10" ht="28.9" customHeight="1">
      <c r="A82" s="2"/>
      <c r="B82" s="2"/>
      <c r="C82" s="2"/>
      <c r="D82" s="2" t="s">
        <v>630</v>
      </c>
      <c r="E82" s="2"/>
      <c r="F82" s="2"/>
      <c r="G82" s="2"/>
      <c r="H82" s="11">
        <f>ROUND(H38+H81,5)</f>
        <v>1626.33</v>
      </c>
      <c r="I82" s="11">
        <f>ROUND(I38+I81+I80,5)</f>
        <v>4606</v>
      </c>
      <c r="J82" s="12">
        <f t="shared" ref="J82:J84" si="1">H82/I82</f>
        <v>0.35308944854537561</v>
      </c>
    </row>
    <row r="83" spans="1:10" ht="28.9" customHeight="1" thickBot="1">
      <c r="A83" s="2"/>
      <c r="B83" s="2" t="s">
        <v>631</v>
      </c>
      <c r="C83" s="2"/>
      <c r="D83" s="2"/>
      <c r="E83" s="2"/>
      <c r="F83" s="2"/>
      <c r="G83" s="2"/>
      <c r="H83" s="11">
        <f>ROUND(H6+H37-H82,5)</f>
        <v>14527.67</v>
      </c>
      <c r="I83" s="11">
        <f>ROUND(I6+I37-I82,5)</f>
        <v>19200</v>
      </c>
      <c r="J83" s="12">
        <f t="shared" si="1"/>
        <v>0.75664947916666669</v>
      </c>
    </row>
    <row r="84" spans="1:10" s="17" customFormat="1" ht="28.9" customHeight="1" thickBot="1">
      <c r="A84" s="2" t="s">
        <v>194</v>
      </c>
      <c r="B84" s="2"/>
      <c r="C84" s="2"/>
      <c r="D84" s="2"/>
      <c r="E84" s="2"/>
      <c r="F84" s="2"/>
      <c r="G84" s="2"/>
      <c r="H84" s="15">
        <f>H83</f>
        <v>14527.67</v>
      </c>
      <c r="I84" s="15">
        <f>I83</f>
        <v>19200</v>
      </c>
      <c r="J84" s="16">
        <f t="shared" si="1"/>
        <v>0.75664947916666669</v>
      </c>
    </row>
    <row r="85" spans="1:10" ht="15" thickTop="1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Payne</dc:creator>
  <cp:keywords/>
  <dc:description/>
  <cp:lastModifiedBy>Gwen Henson</cp:lastModifiedBy>
  <cp:revision/>
  <dcterms:created xsi:type="dcterms:W3CDTF">2020-07-07T16:35:23Z</dcterms:created>
  <dcterms:modified xsi:type="dcterms:W3CDTF">2025-11-06T18:05:46Z</dcterms:modified>
  <cp:category/>
  <cp:contentStatus/>
</cp:coreProperties>
</file>