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1\"/>
    </mc:Choice>
  </mc:AlternateContent>
  <xr:revisionPtr revIDLastSave="0" documentId="13_ncr:1_{E7E610E9-804D-4E9A-B8AC-26904695030F}" xr6:coauthVersionLast="47" xr6:coauthVersionMax="47" xr10:uidLastSave="{00000000-0000-0000-0000-000000000000}"/>
  <bookViews>
    <workbookView xWindow="19210" yWindow="10" windowWidth="19180" windowHeight="1006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BvA'!$38:$38,'Income Statement BvA'!$40:$40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BvA'!$27:$27,'Meeting Income Statement BvA'!$28:$28,'Meeting Income Statement BvA'!$30:$30,'Meeting Income Statement BvA'!$39:$39,'Meeting Income Statement BvA'!$40:$40,'Meeting Income Statement BvA'!$41:$41,'Meeting Income Statement BvA'!$42:$42,'Meeting Income Statement BvA'!$43:$43,'Meeting Income Statement BvA'!$45:$45,'Meeting Income Statement BvA'!$46:$46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BvA'!$41:$41,'Income Statement BvA'!$43:$43,'Income Statement BvA'!$47:$47,'Income Statement BvA'!$53:$53,'Income Statement BvA'!$55:$55,'Income Statement BvA'!$56:$56,'Income Statement BvA'!$57:$57,'Income Statement BvA'!$58:$58,'Income Statement BvA'!$59:$59,'Income Statement BvA'!$60:$60,'Income Statement BvA'!$63:$63,'Income Statement BvA'!$64:$64,'Income Statement BvA'!$65:$65,'Income Statement BvA'!$66:$66,'Income Statement BvA'!$68:$68,'Income Statement BvA'!$69:$69</definedName>
    <definedName name="QB_DATA_1" localSheetId="2" hidden="1">'Meeting Income Statement BvA'!$47:$47,'Meeting Income Statement BvA'!$48:$48,'Meeting Income Statement BvA'!$49:$49,'Meeting Income Statement BvA'!$50:$50,'Meeting Income Statement BvA'!$51:$51,'Meeting Income Statement BvA'!$52:$52,'Meeting Income Statement BvA'!$53:$53,'Meeting Income Statement BvA'!$55:$55,'Meeting Income Statement BvA'!$56:$56,'Meeting Income Statement BvA'!$57:$57,'Meeting Income Statement BvA'!$59:$59,'Meeting Income Statement BvA'!$60:$60,'Meeting Income Statement BvA'!$61:$61,'Meeting Income Statement BvA'!$64:$64,'Meeting Income Statement BvA'!$65:$65,'Meeting Income Statement BvA'!$66:$66</definedName>
    <definedName name="QB_DATA_10" localSheetId="1" hidden="1">'Income Statement BvA'!$335:$335,'Income Statement BvA'!$336:$336,'Income Statement BvA'!$337:$337,'Income Statement BvA'!$338:$338,'Income Statement BvA'!$339:$339,'Income Statement BvA'!$340:$340,'Income Statement BvA'!$344:$344,'Income Statement BvA'!$348:$348,'Income Statement BvA'!$349:$349,'Income Statement BvA'!$351:$351,'Income Statement BvA'!#REF!,'Income Statement BvA'!$356:$356,'Income Statement BvA'!$358:$358,'Income Statement BvA'!$359:$359,'Income Statement BvA'!$360:$360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BvA'!$70:$70,'Income Statement BvA'!$71:$71,'Income Statement BvA'!$72:$72,'Income Statement BvA'!$73:$73,'Income Statement BvA'!$74:$74,'Income Statement BvA'!$75:$75,'Income Statement BvA'!$76:$76,'Income Statement BvA'!$78:$78,'Income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BvA'!$67:$67,'Meeting Income Statement BvA'!$70:$70,'Meeting Income Statement BvA'!$73:$73,'Meeting Income Statement BvA'!$75:$75,'Meeting Income Statement BvA'!$76:$76,'Meeting Income Statement BvA'!$77:$77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BvA'!$131:$131,'Income Statement BvA'!$133:$133,'Income Statement BvA'!$134:$134,'Income Statement BvA'!$139:$139,'Income Statement BvA'!$141:$141,'Income Statement BvA'!$149:$149,'Income Statement BvA'!$150:$150</definedName>
    <definedName name="QB_DATA_4" localSheetId="1" hidden="1">'Income Statement BvA'!$155:$155,'Income Statement BvA'!$156:$156,'Income Statement BvA'!$157:$157,'Income Statement BvA'!$160:$160,'Income Statement BvA'!$161:$161,'Income Statement BvA'!$164:$164,'Income Statement BvA'!$165:$165,'Income Statement BvA'!$166:$166,'Income Statement BvA'!$169:$169,'Income Statement BvA'!$174:$174,'Income Statement BvA'!$175:$175,'Income Statement BvA'!$178:$178,'Income Statement BvA'!$188:$188,'Income Statement BvA'!$189:$189,'Income Statement BvA'!$192:$192,'Income Statement BvA'!$193:$193</definedName>
    <definedName name="QB_DATA_5" localSheetId="1" hidden="1">'Income Statement BvA'!$197:$197,'Income Statement BvA'!$200:$200,'Income Statement BvA'!$203:$203,'Income Statement BvA'!$204:$204,'Income Statement BvA'!$205:$205,'Income Statement BvA'!$206:$206,'Income Statement BvA'!$209:$209,'Income Statement BvA'!#REF!,'Income Statement BvA'!$215:$215,'Income Statement BvA'!$218:$218,'Income Statement BvA'!$220:$220,'Income Statement BvA'!$221:$221,'Income Statement BvA'!$223:$223,'Income Statement BvA'!$224:$224,'Income Statement BvA'!$225:$225,'Income Statement BvA'!$226:$226</definedName>
    <definedName name="QB_DATA_6" localSheetId="1" hidden="1">'Income Statement BvA'!$228:$228,'Income Statement BvA'!$229:$229,'Income Statement BvA'!$230:$230,'Income Statement BvA'!$231:$231,'Income Statement BvA'!$232:$232,'Income Statement BvA'!$233:$233,'Income Statement BvA'!$234:$234,'Income Statement BvA'!$235:$235,'Income Statement BvA'!$237:$237,'Income Statement BvA'!$238:$238,'Income Statement BvA'!$240:$240,'Income Statement BvA'!$244:$244,'Income Statement BvA'!$247:$247,'Income Statement BvA'!$248:$248,'Income Statement BvA'!$249:$249,'Income Statement BvA'!$252:$252</definedName>
    <definedName name="QB_DATA_7" localSheetId="1" hidden="1">'Income Statement BvA'!$255:$255,'Income Statement BvA'!$257:$257,'Income Statement BvA'!$258:$258,'Income Statement BvA'!$259:$259,'Income Statement BvA'!$265:$265,'Income Statement BvA'!$269:$269,'Income Statement BvA'!$271:$271,'Income Statement BvA'!$272:$272,'Income Statement BvA'!$273:$273,'Income Statement BvA'!$275:$275,'Income Statement BvA'!$277:$277,'Income Statement BvA'!$278:$278,'Income Statement BvA'!$280:$280,'Income Statement BvA'!$282:$282,'Income Statement BvA'!$283:$283,'Income Statement BvA'!$284:$284</definedName>
    <definedName name="QB_DATA_8" localSheetId="1" hidden="1">'Income Statement BvA'!$285:$285,'Income Statement BvA'!$286:$286,'Income Statement BvA'!#REF!,'Income Statement BvA'!$289:$289,'Income Statement BvA'!$290:$290,'Income Statement BvA'!$292:$292,'Income Statement BvA'!$293:$293,'Income Statement BvA'!$294:$294,'Income Statement BvA'!$295:$295,'Income Statement BvA'!$297:$297,'Income Statement BvA'!$298:$298,'Income Statement BvA'!$299:$299,'Income Statement BvA'!$301:$301,'Income Statement BvA'!$302:$302,'Income Statement BvA'!$303:$303,'Income Statement BvA'!$304:$304</definedName>
    <definedName name="QB_DATA_9" localSheetId="1" hidden="1">'Income Statement BvA'!$306:$306,'Income Statement BvA'!$308:$308,'Income Statement BvA'!$309:$309,'Income Statement BvA'!$316:$316,'Income Statement BvA'!$319:$319,'Income Statement BvA'!$320:$320,'Income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BvA'!$331:$331,'Income Statement BvA'!$332:$332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BvA'!$J$27,'Meeting Income Statement BvA'!#REF!,'Meeting Income Statement BvA'!$J$28,'Meeting Income Statement BvA'!#REF!,'Meeting Income Statement BvA'!#REF!,'Meeting Income Statement BvA'!#REF!,'Meeting Income Statement BvA'!$H$29,'Meeting Income Statement BvA'!$I$29,'Meeting Income Statement BvA'!$J$29,'Meeting Income Statement BvA'!#REF!,'Meeting Income Statement BvA'!#REF!,'Meeting Income Statement BvA'!$J$30</definedName>
    <definedName name="QB_FORMULA_10" localSheetId="1" hidden="1">'Income Statement BvA'!#REF!,'Income Statement BvA'!#REF!,'Income Statement BvA'!$L$124,'Income Statement BvA'!#REF!,'Income Statement BvA'!$L$131,'Income Statement BvA'!#REF!,'Income Statement BvA'!$L$133,'Income Statement BvA'!#REF!,'Income Statement BvA'!$L$134,'Income Statement BvA'!$I$137,'Income Statement BvA'!#REF!,'Income Statement BvA'!#REF!,'Income Statement BvA'!$J$137,'Income Statement BvA'!$K$137,'Income Statement BvA'!$L$137,'Income Statement BvA'!#REF!</definedName>
    <definedName name="QB_FORMULA_10" localSheetId="2" hidden="1">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FORMULA_11" localSheetId="1" hidden="1">'Income Statement BvA'!#REF!,'Income Statement BvA'!$L$139,'Income Statement BvA'!$I$140,'Income Statement BvA'!#REF!,'Income Statement BvA'!#REF!,'Income Statement BvA'!$J$140,'Income Statement BvA'!$K$140,'Income Statement BvA'!$L$140,'Income Statement BvA'!#REF!,'Income Statement BvA'!#REF!,'Income Statement BvA'!$L$141,'Income Statement BvA'!$I$143,'Income Statement BvA'!#REF!,'Income Statement BvA'!#REF!,'Income Statement BvA'!$J$143,'Income Statement BvA'!$K$143</definedName>
    <definedName name="QB_FORMULA_12" localSheetId="1" hidden="1">'Income Statement BvA'!$L$143,'Income Statement BvA'!#REF!,'Income Statement BvA'!$I$144,'Income Statement BvA'!#REF!,'Income Statement BvA'!#REF!,'Income Statement BvA'!$J$144,'Income Statement BvA'!$K$144,'Income Statement BvA'!$L$144,'Income Statement BvA'!#REF!,'Income Statement BvA'!#REF!,'Income Statement BvA'!$L$149,'Income Statement BvA'!#REF!,'Income Statement BvA'!$L$150,'Income Statement BvA'!$I$151,'Income Statement BvA'!#REF!,'Income Statement BvA'!#REF!</definedName>
    <definedName name="QB_FORMULA_13" localSheetId="1" hidden="1">'Income Statement BvA'!$J$151,'Income Statement BvA'!$K$151,'Income Statement BvA'!$L$151,'Income Statement BvA'!#REF!,'Income Statement BvA'!#REF!,'Income Statement BvA'!$L$155,'Income Statement BvA'!#REF!,'Income Statement BvA'!$L$156,'Income Statement BvA'!#REF!,'Income Statement BvA'!$L$157,'Income Statement BvA'!$I$158,'Income Statement BvA'!#REF!,'Income Statement BvA'!#REF!,'Income Statement BvA'!$J$158,'Income Statement BvA'!$K$158,'Income Statement BvA'!$L$158</definedName>
    <definedName name="QB_FORMULA_14" localSheetId="1" hidden="1">'Income Statement BvA'!#REF!,'Income Statement BvA'!#REF!,'Income Statement BvA'!$L$160,'Income Statement BvA'!#REF!,'Income Statement BvA'!$L$161,'Income Statement BvA'!#REF!,'Income Statement BvA'!$L$164,'Income Statement BvA'!#REF!,'Income Statement BvA'!$L$165,'Income Statement BvA'!#REF!,'Income Statement BvA'!$L$166,'Income Statement BvA'!$I$167,'Income Statement BvA'!#REF!,'Income Statement BvA'!#REF!,'Income Statement BvA'!$J$167,'Income Statement BvA'!$K$167</definedName>
    <definedName name="QB_FORMULA_15" localSheetId="1" hidden="1">'Income Statement BvA'!$L$167,'Income Statement BvA'!#REF!,'Income Statement BvA'!#REF!,'Income Statement BvA'!$L$169,'Income Statement BvA'!#REF!,'Income Statement BvA'!$L$174,'Income Statement BvA'!#REF!,'Income Statement BvA'!$L$175,'Income Statement BvA'!$I$177,'Income Statement BvA'!#REF!,'Income Statement BvA'!#REF!,'Income Statement BvA'!$J$177,'Income Statement BvA'!$K$177,'Income Statement BvA'!$L$177,'Income Statement BvA'!#REF!,'Income Statement BvA'!#REF!</definedName>
    <definedName name="QB_FORMULA_16" localSheetId="1" hidden="1">'Income Statement BvA'!$L$178,'Income Statement BvA'!$I$179,'Income Statement BvA'!#REF!,'Income Statement BvA'!#REF!,'Income Statement BvA'!$J$179,'Income Statement BvA'!$K$179,'Income Statement BvA'!$L$179,'Income Statement BvA'!#REF!,'Income Statement BvA'!#REF!,'Income Statement BvA'!$L$188,'Income Statement BvA'!#REF!,'Income Statement BvA'!$L$189,'Income Statement BvA'!#REF!,'Income Statement BvA'!$L$192,'Income Statement BvA'!#REF!,'Income Statement BvA'!$L$193</definedName>
    <definedName name="QB_FORMULA_17" localSheetId="1" hidden="1">'Income Statement BvA'!#REF!,'Income Statement BvA'!$L$197,'Income Statement BvA'!#REF!,'Income Statement BvA'!$L$200,'Income Statement BvA'!$I$201,'Income Statement BvA'!#REF!,'Income Statement BvA'!#REF!,'Income Statement BvA'!$J$201,'Income Statement BvA'!$K$201,'Income Statement BvA'!$L$201,'Income Statement BvA'!#REF!,'Income Statement BvA'!#REF!,'Income Statement BvA'!$L$203,'Income Statement BvA'!#REF!,'Income Statement BvA'!$L$204,'Income Statement BvA'!#REF!</definedName>
    <definedName name="QB_FORMULA_18" localSheetId="1" hidden="1">'Income Statement BvA'!$L$205,'Income Statement BvA'!#REF!,'Income Statement BvA'!$L$206,'Income Statement BvA'!$I$207,'Income Statement BvA'!#REF!,'Income Statement BvA'!#REF!,'Income Statement BvA'!$J$207,'Income Statement BvA'!$K$207,'Income Statement BvA'!$L$207,'Income Statement BvA'!#REF!,'Income Statement BvA'!#REF!,'Income Statement BvA'!$L$209,'Income Statement BvA'!$I$210,'Income Statement BvA'!#REF!,'Income Statement BvA'!#REF!,'Income Statement BvA'!$J$210</definedName>
    <definedName name="QB_FORMULA_19" localSheetId="1" hidden="1">'Income Statement BvA'!$K$210,'Income Statement BvA'!$L$210,'Income Statement BvA'!#REF!,'Income Statement BvA'!$I$211,'Income Statement BvA'!#REF!,'Income Statement BvA'!#REF!,'Income Statement BvA'!$J$211,'Income Statement BvA'!$K$211,'Income Statement BvA'!$L$211,'Income Statement BvA'!#REF!,'Income Statement BvA'!#REF!,'Income Statement BvA'!#REF!,'Income Statement BvA'!#REF!,'Income Statement BvA'!$L$215,'Income Statement BvA'!#REF!,'Income Statement BvA'!$L$218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BvA'!$H$33,'Meeting Income Statement BvA'!$I$33,'Meeting Income Statement BvA'!$J$33,'Meeting Income Statement BvA'!#REF!,'Meeting Income Statement BvA'!#REF!,'Meeting Income Statement BvA'!#REF!,'Meeting Income Statement BvA'!#REF!,'Meeting Income Statement BvA'!$H$34,'Meeting Income Statement BvA'!$I$34,'Meeting Income Statement BvA'!$J$34,'Meeting Income Statement BvA'!#REF!,'Meeting Income Statement BvA'!#REF!,'Meeting Income Statement BvA'!#REF!</definedName>
    <definedName name="QB_FORMULA_20" localSheetId="1" hidden="1">'Income Statement BvA'!#REF!,'Income Statement BvA'!$L$220,'Income Statement BvA'!#REF!,'Income Statement BvA'!$L$221,'Income Statement BvA'!$I$222,'Income Statement BvA'!#REF!,'Income Statement BvA'!#REF!,'Income Statement BvA'!$J$222,'Income Statement BvA'!$K$222,'Income Statement BvA'!$L$222,'Income Statement BvA'!#REF!,'Income Statement BvA'!#REF!,'Income Statement BvA'!$L$223,'Income Statement BvA'!#REF!,'Income Statement BvA'!$L$224,'Income Statement BvA'!#REF!</definedName>
    <definedName name="QB_FORMULA_21" localSheetId="1" hidden="1">'Income Statement BvA'!$L$225,'Income Statement BvA'!#REF!,'Income Statement BvA'!$L$226,'Income Statement BvA'!#REF!,'Income Statement BvA'!$L$228,'Income Statement BvA'!#REF!,'Income Statement BvA'!$L$229,'Income Statement BvA'!#REF!,'Income Statement BvA'!$L$230,'Income Statement BvA'!#REF!,'Income Statement BvA'!$L$231,'Income Statement BvA'!#REF!,'Income Statement BvA'!$L$232,'Income Statement BvA'!#REF!,'Income Statement BvA'!$L$233,'Income Statement BvA'!#REF!</definedName>
    <definedName name="QB_FORMULA_22" localSheetId="1" hidden="1">'Income Statement BvA'!$L$234,'Income Statement BvA'!#REF!,'Income Statement BvA'!$L$235,'Income Statement BvA'!#REF!,'Income Statement BvA'!$L$237,'Income Statement BvA'!#REF!,'Income Statement BvA'!$L$238,'Income Statement BvA'!#REF!,'Income Statement BvA'!$L$240,'Income Statement BvA'!$I$241,'Income Statement BvA'!#REF!,'Income Statement BvA'!#REF!,'Income Statement BvA'!$J$241,'Income Statement BvA'!$K$241,'Income Statement BvA'!$L$241,'Income Statement BvA'!#REF!</definedName>
    <definedName name="QB_FORMULA_23" localSheetId="1" hidden="1">'Income Statement BvA'!#REF!,'Income Statement BvA'!$L$244,'Income Statement BvA'!#REF!,'Income Statement BvA'!$L$247,'Income Statement BvA'!#REF!,'Income Statement BvA'!$L$248,'Income Statement BvA'!#REF!,'Income Statement BvA'!$L$249,'Income Statement BvA'!$I$250,'Income Statement BvA'!#REF!,'Income Statement BvA'!#REF!,'Income Statement BvA'!$J$250,'Income Statement BvA'!$K$250,'Income Statement BvA'!$L$250,'Income Statement BvA'!#REF!,'Income Statement BvA'!#REF!</definedName>
    <definedName name="QB_FORMULA_24" localSheetId="1" hidden="1">'Income Statement BvA'!$L$252,'Income Statement BvA'!$I$253,'Income Statement BvA'!#REF!,'Income Statement BvA'!#REF!,'Income Statement BvA'!$J$253,'Income Statement BvA'!$K$253,'Income Statement BvA'!$L$253,'Income Statement BvA'!#REF!,'Income Statement BvA'!#REF!,'Income Statement BvA'!$L$255,'Income Statement BvA'!$I$256,'Income Statement BvA'!#REF!,'Income Statement BvA'!#REF!,'Income Statement BvA'!$J$256,'Income Statement BvA'!$K$256,'Income Statement BvA'!$L$256</definedName>
    <definedName name="QB_FORMULA_25" localSheetId="1" hidden="1">'Income Statement BvA'!#REF!,'Income Statement BvA'!#REF!,'Income Statement BvA'!$L$257,'Income Statement BvA'!#REF!,'Income Statement BvA'!$L$258,'Income Statement BvA'!#REF!,'Income Statement BvA'!$L$259,'Income Statement BvA'!$I$263,'Income Statement BvA'!#REF!,'Income Statement BvA'!#REF!,'Income Statement BvA'!$J$263,'Income Statement BvA'!$K$263,'Income Statement BvA'!$L$263,'Income Statement BvA'!#REF!,'Income Statement BvA'!#REF!,'Income Statement BvA'!$L$265</definedName>
    <definedName name="QB_FORMULA_26" localSheetId="1" hidden="1">'Income Statement BvA'!$I$266,'Income Statement BvA'!#REF!,'Income Statement BvA'!#REF!,'Income Statement BvA'!$J$266,'Income Statement BvA'!$K$266,'Income Statement BvA'!$L$266,'Income Statement BvA'!#REF!,'Income Statement BvA'!#REF!,'Income Statement BvA'!$L$269,'Income Statement BvA'!#REF!,'Income Statement BvA'!$L$271,'Income Statement BvA'!#REF!,'Income Statement BvA'!$L$272,'Income Statement BvA'!#REF!,'Income Statement BvA'!$L$273,'Income Statement BvA'!$I$274</definedName>
    <definedName name="QB_FORMULA_27" localSheetId="1" hidden="1">'Income Statement BvA'!#REF!,'Income Statement BvA'!#REF!,'Income Statement BvA'!$J$274,'Income Statement BvA'!$K$274,'Income Statement BvA'!$L$274,'Income Statement BvA'!#REF!,'Income Statement BvA'!#REF!,'Income Statement BvA'!$L$275,'Income Statement BvA'!#REF!,'Income Statement BvA'!$L$277,'Income Statement BvA'!#REF!,'Income Statement BvA'!$L$278,'Income Statement BvA'!$I$279,'Income Statement BvA'!#REF!,'Income Statement BvA'!#REF!,'Income Statement BvA'!$J$279</definedName>
    <definedName name="QB_FORMULA_28" localSheetId="1" hidden="1">'Income Statement BvA'!$K$279,'Income Statement BvA'!$L$279,'Income Statement BvA'!#REF!,'Income Statement BvA'!#REF!,'Income Statement BvA'!$L$280,'Income Statement BvA'!#REF!,'Income Statement BvA'!$L$282,'Income Statement BvA'!#REF!,'Income Statement BvA'!$L$283,'Income Statement BvA'!#REF!,'Income Statement BvA'!$L$284,'Income Statement BvA'!#REF!,'Income Statement BvA'!$L$285,'Income Statement BvA'!#REF!,'Income Statement BvA'!$L$286,'Income Statement BvA'!#REF!</definedName>
    <definedName name="QB_FORMULA_29" localSheetId="1" hidden="1">'Income Statement BvA'!#REF!,'Income Statement BvA'!#REF!,'Income Statement BvA'!$L$289,'Income Statement BvA'!#REF!,'Income Statement BvA'!$L$290,'Income Statement BvA'!#REF!,'Income Statement BvA'!$L$292,'Income Statement BvA'!#REF!,'Income Statement BvA'!$L$293,'Income Statement BvA'!#REF!,'Income Statement BvA'!$L$294,'Income Statement BvA'!#REF!,'Income Statement BvA'!$L$295,'Income Statement BvA'!#REF!,'Income Statement BvA'!$L$297,'Income Statement BvA'!#REF!</definedName>
    <definedName name="QB_FORMULA_3" localSheetId="1" hidden="1">'Income Statement BvA'!$L$35,'Income Statement BvA'!#REF!,'Income Statement BvA'!$L$38,'Income Statement BvA'!#REF!,'Income Statement BvA'!$L$40,'Income Statement BvA'!#REF!,'Income Statement BvA'!$L$41,'Income Statement BvA'!#REF!,'Income Statement BvA'!$L$43,'Income Statement BvA'!$I$44,'Income Statement BvA'!#REF!,'Income Statement BvA'!#REF!,'Income Statement BvA'!$J$44,'Income Statement BvA'!$K$44,'Income Statement BvA'!$L$44,'Income Statement BvA'!#REF!</definedName>
    <definedName name="QB_FORMULA_3" localSheetId="2" hidden="1">'Meeting Income Statement BvA'!#REF!,'Meeting Income Statement BvA'!$H$35,'Meeting Income Statement BvA'!$I$35,'Meeting Income Statement BvA'!$J$35,'Meeting Income Statement BvA'!#REF!,'Meeting Income Statement BvA'!#REF!,'Meeting Income Statement BvA'!$J$39,'Meeting Income Statement BvA'!#REF!,'Meeting Income Statement BvA'!$J$40,'Meeting Income Statement BvA'!#REF!,'Meeting Income Statement BvA'!$J$41,'Meeting Income Statement BvA'!#REF!,'Meeting Income Statement BvA'!$J$42,'Meeting Income Statement BvA'!#REF!,'Meeting Income Statement BvA'!$J$43,'Meeting Income Statement BvA'!#REF!</definedName>
    <definedName name="QB_FORMULA_30" localSheetId="1" hidden="1">'Income Statement BvA'!$L$298,'Income Statement BvA'!#REF!,'Income Statement BvA'!$L$299,'Income Statement BvA'!$I$300,'Income Statement BvA'!#REF!,'Income Statement BvA'!#REF!,'Income Statement BvA'!$J$300,'Income Statement BvA'!$K$300,'Income Statement BvA'!$L$300,'Income Statement BvA'!#REF!,'Income Statement BvA'!#REF!,'Income Statement BvA'!$L$301,'Income Statement BvA'!#REF!,'Income Statement BvA'!$L$302,'Income Statement BvA'!#REF!,'Income Statement BvA'!$L$303</definedName>
    <definedName name="QB_FORMULA_31" localSheetId="1" hidden="1">'Income Statement BvA'!#REF!,'Income Statement BvA'!$L$304,'Income Statement BvA'!#REF!,'Income Statement BvA'!$L$306,'Income Statement BvA'!$I$307,'Income Statement BvA'!#REF!,'Income Statement BvA'!#REF!,'Income Statement BvA'!$J$307,'Income Statement BvA'!$K$307,'Income Statement BvA'!$L$307,'Income Statement BvA'!#REF!,'Income Statement BvA'!#REF!,'Income Statement BvA'!$L$308,'Income Statement BvA'!#REF!,'Income Statement BvA'!$L$309,'Income Statement BvA'!$I$310</definedName>
    <definedName name="QB_FORMULA_32" localSheetId="1" hidden="1">'Income Statement BvA'!#REF!,'Income Statement BvA'!#REF!,'Income Statement BvA'!$J$310,'Income Statement BvA'!$K$310,'Income Statement BvA'!$L$310,'Income Statement BvA'!#REF!,'Income Statement BvA'!$I$311,'Income Statement BvA'!#REF!,'Income Statement BvA'!#REF!,'Income Statement BvA'!$J$311,'Income Statement BvA'!$K$311,'Income Statement BvA'!$L$311,'Income Statement BvA'!#REF!,'Income Statement BvA'!$I$312,'Income Statement BvA'!#REF!,'Income Statement BvA'!#REF!</definedName>
    <definedName name="QB_FORMULA_33" localSheetId="1" hidden="1">'Income Statement BvA'!$J$312,'Income Statement BvA'!$K$312,'Income Statement BvA'!$L$312,'Income Statement BvA'!#REF!,'Income Statement BvA'!$I$329,'Income Statement BvA'!$J$329,'Income Statement BvA'!$I$341,'Income Statement BvA'!$J$341,'Income Statement BvA'!$I$342,'Income Statement BvA'!$J$342,'Income Statement BvA'!$I$352,'Income Statement BvA'!$J$352,'Income Statement BvA'!#REF!,'Income Statement BvA'!#REF!,'Income Statement BvA'!$I$361,'Income Statement BvA'!$J$361</definedName>
    <definedName name="QB_FORMULA_34" localSheetId="1" hidden="1">'Income Statement BvA'!$I$362,'Income Statement BvA'!$J$362,'Income Statement BvA'!$I$363,'Income Statement BvA'!$J$363,'Income Statement BvA'!$I$365,'Income Statement BvA'!#REF!,'Income Statement BvA'!#REF!,'Income Statement BvA'!$J$365,'Income Statement BvA'!$K$365,'Income Statement BvA'!$L$365,'Income Statement BvA'!#REF!</definedName>
    <definedName name="QB_FORMULA_4" localSheetId="1" hidden="1">'Income Statement BvA'!$I$48,'Income Statement BvA'!$J$48,'Income Statement BvA'!$I$50,'Income Statement BvA'!$J$50,'Income Statement BvA'!#REF!,'Income Statement BvA'!$L$55,'Income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</definedName>
    <definedName name="QB_FORMULA_4" localSheetId="2" hidden="1">'Meeting Income Statement BvA'!#REF!,'Meeting Income Statement BvA'!#REF!,'Meeting Income Statement BvA'!$H$44,'Meeting Income Statement BvA'!$I$44,'Meeting Income Statement BvA'!$J$44,'Meeting Income Statement BvA'!#REF!,'Meeting Income Statement BvA'!#REF!,'Meeting Income Statement BvA'!$J$45,'Meeting Income Statement BvA'!#REF!,'Meeting Income Statement BvA'!$J$46,'Meeting Income Statement BvA'!#REF!,'Meeting Income Statement BvA'!$J$47,'Meeting Income Statement BvA'!#REF!,'Meeting Income Statement BvA'!$J$48,'Meeting Income Statement BvA'!#REF!,'Meeting Income Statement BvA'!$J$49</definedName>
    <definedName name="QB_FORMULA_5" localSheetId="1" hidden="1">'Income Statement BvA'!#REF!,'Income Statement BvA'!$L$63,'Income Statement BvA'!#REF!,'Income Statement BvA'!$L$64,'Income Statement BvA'!#REF!,'Income Statement BvA'!$L$65,'Income Statement BvA'!#REF!,'Income Statement BvA'!$L$66,'Income Statement BvA'!#REF!,'Income Statement BvA'!$L$68,'Income Statement BvA'!#REF!,'Income Statement BvA'!$L$69,'Income Statement BvA'!#REF!,'Income Statement BvA'!$L$70,'Income Statement BvA'!#REF!,'Income Statement BvA'!$L$71</definedName>
    <definedName name="QB_FORMULA_5" localSheetId="2" hidden="1">'Meeting Income Statement BvA'!#REF!,'Meeting Income Statement BvA'!$J$50,'Meeting Income Statement BvA'!#REF!,'Meeting Income Statement BvA'!$J$51,'Meeting Income Statement BvA'!#REF!,'Meeting Income Statement BvA'!$J$52,'Meeting Income Statement BvA'!#REF!,'Meeting Income Statement BvA'!$J$53,'Meeting Income Statement BvA'!#REF!,'Meeting Income Statement BvA'!$J$55,'Meeting Income Statement BvA'!#REF!,'Meeting Income Statement BvA'!$J$56,'Meeting Income Statement BvA'!#REF!,'Meeting Income Statement BvA'!$J$57,'Meeting Income Statement BvA'!#REF!,'Meeting Income Statement BvA'!$J$59</definedName>
    <definedName name="QB_FORMULA_6" localSheetId="1" hidden="1">'Income Statement BvA'!#REF!,'Income Statement BvA'!$L$72,'Income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BvA'!$L$78,'Income Statement BvA'!#REF!,'Income Statement BvA'!$L$90,'Income Statement BvA'!#REF!,'Income Statement BvA'!$L$92</definedName>
    <definedName name="QB_FORMULA_6" localSheetId="2" hidden="1">'Meeting Income Statement BvA'!#REF!,'Meeting Income Statement BvA'!$J$60,'Meeting Income Statement BvA'!#REF!,'Meeting Income Statement BvA'!$J$61,'Meeting Income Statement BvA'!#REF!,'Meeting Income Statement BvA'!#REF!,'Meeting Income Statement BvA'!#REF!,'Meeting Income Statement BvA'!$H$62,'Meeting Income Statement BvA'!$I$62,'Meeting Income Statement BvA'!$J$62,'Meeting Income Statement BvA'!#REF!,'Meeting Income Statement BvA'!#REF!,'Meeting Income Statement BvA'!$J$64,'Meeting Income Statement BvA'!#REF!,'Meeting Income Statement BvA'!$J$65,'Meeting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BvA'!$J$66,'Meeting Income Statement BvA'!#REF!,'Meeting Income Statement BvA'!$J$67,'Meeting Income Statement BvA'!#REF!,'Meeting Income Statement BvA'!#REF!,'Meeting Income Statement BvA'!#REF!,'Meeting Income Statement BvA'!$H$68,'Meeting Income Statement BvA'!$I$68,'Meeting Income Statement BvA'!$J$68,'Meeting Income Statement BvA'!#REF!,'Meeting Income Statement BvA'!#REF!,'Meeting Income Statement BvA'!$J$70,'Meeting Income Statement BvA'!#REF!,'Meeting Income Statement BvA'!#REF!,'Meeting Income Statement BvA'!#REF!,'Meeting Income Statement BvA'!$H$71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BvA'!$I$71,'Meeting Income Statement BvA'!$J$71,'Meeting Income Statement BvA'!#REF!,'Meeting Income Statement BvA'!#REF!,'Meeting Income Statement BvA'!$J$73,'Meeting Income Statement BvA'!#REF!,'Meeting Income Statement BvA'!#REF!,'Meeting Income Statement BvA'!#REF!,'Meeting Income Statement BvA'!$H$74,'Meeting Income Statement BvA'!$I$74,'Meeting Income Statement BvA'!$J$74,'Meeting Income Statement BvA'!#REF!,'Meeting Income Statement BvA'!#REF!,'Meeting Income Statement BvA'!$J$75,'Meeting Income Statement BvA'!#REF!,'Meeting Income Statement BvA'!$J$76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BvA'!$J$77,'Meeting Income Statement BvA'!#REF!,'Meeting Income Statement BvA'!#REF!,'Meeting Income Statement BvA'!#REF!,'Meeting Income Statement BvA'!$H$79,'Meeting Income Statement BvA'!$I$79,'Meeting Income Statement BvA'!$J$79,'Meeting Income Statement BvA'!#REF!,'Meeting Income Statement BvA'!#REF!,'Meeting Income Statement BvA'!#REF!,'Meeting Income Statement BvA'!#REF!,'Meeting Income Statement BvA'!$H$80,'Meeting Income Statement BvA'!$I$80,'Meeting Income Statement BvA'!$J$80,'Meeting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BvA'!$F$46</definedName>
    <definedName name="QB_ROW_112350" localSheetId="1" hidden="1">'Income Statement BvA'!$F$48</definedName>
    <definedName name="QB_ROW_113240" localSheetId="1" hidden="1">'Income Statement BvA'!$E$115</definedName>
    <definedName name="QB_ROW_117040" localSheetId="1" hidden="1">'Income Statement BvA'!$E$147</definedName>
    <definedName name="QB_ROW_117340" localSheetId="1" hidden="1">'Income Statement BvA'!$E$211</definedName>
    <definedName name="QB_ROW_119040" localSheetId="1" hidden="1">'Income Statement BvA'!$E$264</definedName>
    <definedName name="QB_ROW_119340" localSheetId="1" hidden="1">'Income Statement BvA'!$E$266</definedName>
    <definedName name="QB_ROW_120050" localSheetId="1" hidden="1">'Income Statement BvA'!$F$159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BvA'!$F$167</definedName>
    <definedName name="QB_ROW_121230" localSheetId="1" hidden="1">'Income Statement BvA'!$F$344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BvA'!$F$158</definedName>
    <definedName name="QB_ROW_124050" localSheetId="1" hidden="1">'Income Statement BvA'!$F$168</definedName>
    <definedName name="QB_ROW_124350" localSheetId="1" hidden="1">'Income Statement BvA'!$F$179</definedName>
    <definedName name="QB_ROW_128240" localSheetId="1" hidden="1">'Income Statement BvA'!$E$338</definedName>
    <definedName name="QB_ROW_130240" localSheetId="1" hidden="1">'Income Statement BvA'!$E$339</definedName>
    <definedName name="QB_ROW_1311" localSheetId="0" hidden="1">'Balance Sheet'!$A$19</definedName>
    <definedName name="QB_ROW_131240" localSheetId="1" hidden="1">'Income Statement BvA'!$E$332</definedName>
    <definedName name="QB_ROW_13220" localSheetId="0" hidden="1">'Balance Sheet'!#REF!</definedName>
    <definedName name="QB_ROW_133240" localSheetId="1" hidden="1">'Income Statement BvA'!$E$331</definedName>
    <definedName name="QB_ROW_135240" localSheetId="1" hidden="1">'Income Statement BvA'!$E$335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BvA'!$E$358</definedName>
    <definedName name="QB_ROW_148030" localSheetId="1" hidden="1">'Income Statement BvA'!#REF!</definedName>
    <definedName name="QB_ROW_148330" localSheetId="1" hidden="1">'Income Statement BvA'!$D$341</definedName>
    <definedName name="QB_ROW_149030" localSheetId="1" hidden="1">'Income Statement BvA'!$D$315</definedName>
    <definedName name="QB_ROW_149330" localSheetId="1" hidden="1">'Income Statement BvA'!$D$329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BvA'!$G$345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BvA'!$F$139</definedName>
    <definedName name="QB_ROW_162250" localSheetId="2" hidden="1">'Meeting Income Statement BvA'!$F$30</definedName>
    <definedName name="QB_ROW_166250" localSheetId="1" hidden="1">'Income Statement BvA'!#REF!</definedName>
    <definedName name="QB_ROW_166250" localSheetId="2" hidden="1">'Meeting Income Statement BvA'!$F$48</definedName>
    <definedName name="QB_ROW_167250" localSheetId="1" hidden="1">'Income Statement BvA'!$F$228</definedName>
    <definedName name="QB_ROW_167250" localSheetId="2" hidden="1">'Meeting Income Statement BvA'!$F$49</definedName>
    <definedName name="QB_ROW_169250" localSheetId="1" hidden="1">'Income Statement BvA'!$F$230</definedName>
    <definedName name="QB_ROW_169250" localSheetId="2" hidden="1">'Meeting Income Statement BvA'!$F$51</definedName>
    <definedName name="QB_ROW_170250" localSheetId="1" hidden="1">'Income Statement BvA'!$F$229</definedName>
    <definedName name="QB_ROW_170250" localSheetId="2" hidden="1">'Meeting Income Statement BvA'!$F$50</definedName>
    <definedName name="QB_ROW_17040" localSheetId="1" hidden="1">'Income Statement BvA'!#REF!</definedName>
    <definedName name="QB_ROW_171250" localSheetId="1" hidden="1">'Income Statement BvA'!$F$223</definedName>
    <definedName name="QB_ROW_171250" localSheetId="2" hidden="1">'Meeting Income Statement BvA'!$F$45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BvA'!$F$52</definedName>
    <definedName name="QB_ROW_176250" localSheetId="1" hidden="1">'Income Statement BvA'!#REF!</definedName>
    <definedName name="QB_ROW_176250" localSheetId="2" hidden="1">'Meeting Income Statement BvA'!$F$53</definedName>
    <definedName name="QB_ROW_178250" localSheetId="1" hidden="1">'Income Statement BvA'!#REF!</definedName>
    <definedName name="QB_ROW_178250" localSheetId="2" hidden="1">'Meeting Income Statement BvA'!$F$47</definedName>
    <definedName name="QB_ROW_180250" localSheetId="1" hidden="1">'Income Statement BvA'!#REF!</definedName>
    <definedName name="QB_ROW_180250" localSheetId="2" hidden="1">'Meeting Income Statement BvA'!$F$77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BvA'!$G$215</definedName>
    <definedName name="QB_ROW_182260" localSheetId="2" hidden="1">'Meeting Income Statement BvA'!$G$40</definedName>
    <definedName name="QB_ROW_18301" localSheetId="1" hidden="1">'Income Statement BvA'!#REF!</definedName>
    <definedName name="QB_ROW_18301" localSheetId="2" hidden="1">'Meeting Income Statement BvA'!$A$82</definedName>
    <definedName name="QB_ROW_183260" localSheetId="1" hidden="1">'Income Statement BvA'!$G$218</definedName>
    <definedName name="QB_ROW_183260" localSheetId="2" hidden="1">'Meeting Income Statement BvA'!$G$41</definedName>
    <definedName name="QB_ROW_18340" localSheetId="1" hidden="1">'Income Statement BvA'!#REF!</definedName>
    <definedName name="QB_ROW_18340" localSheetId="2" hidden="1">'Meeting Income Statement BvA'!$E$33</definedName>
    <definedName name="QB_ROW_184260" localSheetId="1" hidden="1">'Income Statement BvA'!$G$220</definedName>
    <definedName name="QB_ROW_184260" localSheetId="2" hidden="1">'Meeting Income Statement BvA'!$G$42</definedName>
    <definedName name="QB_ROW_185260" localSheetId="1" hidden="1">'Income Statement BvA'!$G$221</definedName>
    <definedName name="QB_ROW_185260" localSheetId="2" hidden="1">'Meeting Income Statement BvA'!$G$43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BvA'!$B$312</definedName>
    <definedName name="QB_ROW_19311" localSheetId="2" hidden="1">'Meeting Income Statement BvA'!$B$81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BvA'!$D$34</definedName>
    <definedName name="QB_ROW_20350" localSheetId="1" hidden="1">'Income Statement BvA'!$F$131</definedName>
    <definedName name="QB_ROW_20350" localSheetId="2" hidden="1">'Meeting Income Statement BvA'!$F$17</definedName>
    <definedName name="QB_ROW_206260" localSheetId="1" hidden="1">'Income Statement BvA'!$G$164</definedName>
    <definedName name="QB_ROW_207260" localSheetId="1" hidden="1">'Income Statement BvA'!$G$161</definedName>
    <definedName name="QB_ROW_208260" localSheetId="1" hidden="1">'Income Statement BvA'!$G$298</definedName>
    <definedName name="QB_ROW_209260" localSheetId="1" hidden="1">'Income Statement BvA'!#REF!</definedName>
    <definedName name="QB_ROW_21031" localSheetId="1" hidden="1">'Income Statement BvA'!$D$145</definedName>
    <definedName name="QB_ROW_21031" localSheetId="2" hidden="1">'Meeting Income Statement BvA'!$D$36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BvA'!$D$80</definedName>
    <definedName name="QB_ROW_214250" localSheetId="1" hidden="1">'Income Statement BvA'!$F$13</definedName>
    <definedName name="QB_ROW_215260" localSheetId="1" hidden="1">'Income Statement BvA'!$G$295</definedName>
    <definedName name="QB_ROW_216240" localSheetId="1" hidden="1">'Income Statement BvA'!$E$336</definedName>
    <definedName name="QB_ROW_217240" localSheetId="1" hidden="1">'Income Statement BvA'!$E$340</definedName>
    <definedName name="QB_ROW_22011" localSheetId="1" hidden="1">'Income Statement BvA'!$B$313</definedName>
    <definedName name="QB_ROW_220240" localSheetId="1" hidden="1">'Income Statement BvA'!$E$356</definedName>
    <definedName name="QB_ROW_22050" localSheetId="1" hidden="1">'Income Statement BvA'!$F$132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BvA'!$B$363</definedName>
    <definedName name="QB_ROW_22350" localSheetId="1" hidden="1">'Income Statement BvA'!$F$137</definedName>
    <definedName name="QB_ROW_22350" localSheetId="2" hidden="1">'Meeting Income Statement BvA'!$F$29</definedName>
    <definedName name="QB_ROW_226250" localSheetId="1" hidden="1">'Income Statement BvA'!#REF!</definedName>
    <definedName name="QB_ROW_23021" localSheetId="1" hidden="1">'Income Statement BvA'!$C$314</definedName>
    <definedName name="QB_ROW_231260" localSheetId="1" hidden="1">'Income Statement BvA'!$G$306</definedName>
    <definedName name="QB_ROW_2321" localSheetId="0" hidden="1">'Balance Sheet'!#REF!</definedName>
    <definedName name="QB_ROW_232240" localSheetId="1" hidden="1">'Income Statement BvA'!$E$337</definedName>
    <definedName name="QB_ROW_23321" localSheetId="1" hidden="1">'Income Statement BvA'!$D$342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BvA'!$C$362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BvA'!$G$172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BvA'!$G$299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BvA'!$F$41</definedName>
    <definedName name="QB_ROW_338040" localSheetId="1" hidden="1">'Income Statement BvA'!$E$45</definedName>
    <definedName name="QB_ROW_338340" localSheetId="1" hidden="1">'Income Statement BvA'!#REF!</definedName>
    <definedName name="QB_ROW_340260" localSheetId="1" hidden="1">'Income Statement BvA'!$G$155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BvA'!$G$149</definedName>
    <definedName name="QB_ROW_357260" localSheetId="1" hidden="1">'Income Statement BvA'!$G$297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BvA'!$G$73</definedName>
    <definedName name="QB_ROW_366250" localSheetId="1" hidden="1">'Income Statement BvA'!#REF!</definedName>
    <definedName name="QB_ROW_369270" localSheetId="1" hidden="1">'Income Statement BvA'!$A$174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BvA'!$F$43</definedName>
    <definedName name="QB_ROW_39050" localSheetId="1" hidden="1">'Income Statement BvA'!$F$202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BvA'!$E$212</definedName>
    <definedName name="QB_ROW_41040" localSheetId="2" hidden="1">'Meeting Income Statement BvA'!$E$37</definedName>
    <definedName name="QB_ROW_41340" localSheetId="1" hidden="1">'Income Statement BvA'!$E$263</definedName>
    <definedName name="QB_ROW_41340" localSheetId="2" hidden="1">'Meeting Income Statement BvA'!$E$79</definedName>
    <definedName name="QB_ROW_42250" localSheetId="1" hidden="1">'Income Statement BvA'!$F$233</definedName>
    <definedName name="QB_ROW_42250" localSheetId="2" hidden="1">'Meeting Income Statement BvA'!$F$55</definedName>
    <definedName name="QB_ROW_428250" localSheetId="1" hidden="1">'Income Statement BvA'!$F$20</definedName>
    <definedName name="QB_ROW_430040" localSheetId="1" hidden="1">'Income Statement BvA'!$E$51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BvA'!$F$38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BvA'!$F$222</definedName>
    <definedName name="QB_ROW_43350" localSheetId="2" hidden="1">'Meeting Income Statement BvA'!$F$44</definedName>
    <definedName name="QB_ROW_436260" localSheetId="1" hidden="1">'Income Statement BvA'!#REF!</definedName>
    <definedName name="QB_ROW_442270" localSheetId="1" hidden="1">'Income Statement BvA'!$A$175</definedName>
    <definedName name="QB_ROW_443260" localSheetId="1" hidden="1">'Income Statement BvA'!#REF!</definedName>
    <definedName name="QB_ROW_444260" localSheetId="1" hidden="1">'Income Statement BvA'!$G$294</definedName>
    <definedName name="QB_ROW_46250" localSheetId="1" hidden="1">'Income Statement BvA'!$F$224</definedName>
    <definedName name="QB_ROW_46250" localSheetId="2" hidden="1">'Meeting Income Statement BvA'!$F$46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BvA'!$F$257</definedName>
    <definedName name="QB_ROW_52250" localSheetId="2" hidden="1">'Meeting Income Statement BvA'!$F$75</definedName>
    <definedName name="QB_ROW_524250" localSheetId="1" hidden="1">'Income Statement BvA'!$F$309</definedName>
    <definedName name="QB_ROW_526230" localSheetId="0" hidden="1">'Balance Sheet'!#REF!</definedName>
    <definedName name="QB_ROW_527250" localSheetId="1" hidden="1">'Income Statement BvA'!$F$282</definedName>
    <definedName name="QB_ROW_528250" localSheetId="1" hidden="1">'Income Statement BvA'!#REF!</definedName>
    <definedName name="QB_ROW_529260" localSheetId="1" hidden="1">'Income Statement BvA'!$G$292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BvA'!$G$293</definedName>
    <definedName name="QB_ROW_535250" localSheetId="1" hidden="1">'Income Statement BvA'!#REF!</definedName>
    <definedName name="QB_ROW_536260" localSheetId="1" hidden="1">'Income Statement BvA'!$G$133</definedName>
    <definedName name="QB_ROW_536260" localSheetId="2" hidden="1">'Meeting Income Statement BvA'!$G$27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BvA'!$F$69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BvA'!$F$71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BvA'!$F$234</definedName>
    <definedName name="QB_ROW_548250" localSheetId="2" hidden="1">'Meeting Income Statement BvA'!$F$56</definedName>
    <definedName name="QB_ROW_549260" localSheetId="1" hidden="1">'Income Statement BvA'!$G$252</definedName>
    <definedName name="QB_ROW_549260" localSheetId="2" hidden="1">'Meeting Income Statement BvA'!$G$70</definedName>
    <definedName name="QB_ROW_550260" localSheetId="1" hidden="1">'Income Statement BvA'!#REF!</definedName>
    <definedName name="QB_ROW_55050" localSheetId="1" hidden="1">'Income Statement BvA'!$F$254</definedName>
    <definedName name="QB_ROW_55050" localSheetId="2" hidden="1">'Meeting Income Statement BvA'!$F$72</definedName>
    <definedName name="QB_ROW_551250" localSheetId="1" hidden="1">'Income Statement BvA'!#REF!</definedName>
    <definedName name="QB_ROW_551250" localSheetId="2" hidden="1">'Meeting Income Statement BvA'!$F$57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BvA'!$F$256</definedName>
    <definedName name="QB_ROW_55350" localSheetId="2" hidden="1">'Meeting Income Statement BvA'!$F$74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BvA'!$E$328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BvA'!$G$188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BvA'!$F$243</definedName>
    <definedName name="QB_ROW_596050" localSheetId="2" hidden="1">'Meeting Income Statement BvA'!$F$63</definedName>
    <definedName name="QB_ROW_596350" localSheetId="1" hidden="1">'Income Statement BvA'!#REF!</definedName>
    <definedName name="QB_ROW_596350" localSheetId="2" hidden="1">'Meeting Income Statement BvA'!$F$68</definedName>
    <definedName name="QB_ROW_597260" localSheetId="1" hidden="1">'Income Statement BvA'!$G$244</definedName>
    <definedName name="QB_ROW_597260" localSheetId="2" hidden="1">'Meeting Income Statement BvA'!$G$64</definedName>
    <definedName name="QB_ROW_598260" localSheetId="1" hidden="1">'Income Statement BvA'!$G$247</definedName>
    <definedName name="QB_ROW_598260" localSheetId="2" hidden="1">'Meeting Income Statement BvA'!$G$65</definedName>
    <definedName name="QB_ROW_599260" localSheetId="1" hidden="1">'Income Statement BvA'!$G$248</definedName>
    <definedName name="QB_ROW_599260" localSheetId="2" hidden="1">'Meeting Income Statement BvA'!$G$66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BvA'!$F$258</definedName>
    <definedName name="QB_ROW_616250" localSheetId="2" hidden="1">'Meeting Income Statement BvA'!$F$76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BvA'!$G$39</definedName>
    <definedName name="QB_ROW_625260" localSheetId="1" hidden="1">'Income Statement BvA'!$G$249</definedName>
    <definedName name="QB_ROW_625260" localSheetId="2" hidden="1">'Meeting Income Statement BvA'!$G$67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BvA'!$G$193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BvA'!$G$197</definedName>
    <definedName name="QB_ROW_649250" localSheetId="1" hidden="1">'Income Statement BvA'!$F$289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BvA'!$G$200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BvA'!$G$134</definedName>
    <definedName name="QB_ROW_675260" localSheetId="2" hidden="1">'Meeting Income Statement BvA'!$G$28</definedName>
    <definedName name="QB_ROW_680050" localSheetId="1" hidden="1">'Income Statement BvA'!#REF!</definedName>
    <definedName name="QB_ROW_680050" localSheetId="2" hidden="1">'Meeting Income Statement BvA'!$F$58</definedName>
    <definedName name="QB_ROW_680350" localSheetId="1" hidden="1">'Income Statement BvA'!#REF!</definedName>
    <definedName name="QB_ROW_680350" localSheetId="2" hidden="1">'Meeting Income Statement BvA'!$F$62</definedName>
    <definedName name="QB_ROW_68040" localSheetId="1" hidden="1">'Income Statement BvA'!$E$267</definedName>
    <definedName name="QB_ROW_681260" localSheetId="1" hidden="1">'Income Statement BvA'!$G$240</definedName>
    <definedName name="QB_ROW_681260" localSheetId="2" hidden="1">'Meeting Income Statement BvA'!$G$61</definedName>
    <definedName name="QB_ROW_682260" localSheetId="1" hidden="1">'Income Statement BvA'!$G$238</definedName>
    <definedName name="QB_ROW_682260" localSheetId="2" hidden="1">'Meeting Income Statement BvA'!$G$60</definedName>
    <definedName name="QB_ROW_683260" localSheetId="1" hidden="1">'Income Statement BvA'!#REF!</definedName>
    <definedName name="QB_ROW_683260" localSheetId="2" hidden="1">'Meeting Income Statement BvA'!$G$59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BvA'!$F$302</definedName>
    <definedName name="QB_ROW_71250" localSheetId="1" hidden="1">'Income Statement BvA'!$F$303</definedName>
    <definedName name="QB_ROW_72250" localSheetId="1" hidden="1">'Income Statement BvA'!$F$304</definedName>
    <definedName name="QB_ROW_7301" localSheetId="0" hidden="1">'Balance Sheet'!#REF!</definedName>
    <definedName name="QB_ROW_73050" localSheetId="1" hidden="1">'Income Statement BvA'!$F$305</definedName>
    <definedName name="QB_ROW_73350" localSheetId="1" hidden="1">'Income Statement BvA'!$F$307</definedName>
    <definedName name="QB_ROW_75050" localSheetId="1" hidden="1">'Income Statement BvA'!$F$276</definedName>
    <definedName name="QB_ROW_75260" localSheetId="1" hidden="1">'Income Statement BvA'!#REF!</definedName>
    <definedName name="QB_ROW_75350" localSheetId="1" hidden="1">'Income Statement BvA'!$F$279</definedName>
    <definedName name="QB_ROW_76250" localSheetId="1" hidden="1">'Income Statement BvA'!$F$280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BvA'!$F$300</definedName>
    <definedName name="QB_ROW_86321" localSheetId="1" hidden="1">'Income Statement BvA'!$C$144</definedName>
    <definedName name="QB_ROW_86321" localSheetId="2" hidden="1">'Meeting Income Statement BvA'!$C$35</definedName>
    <definedName name="QB_ROW_88250" localSheetId="1" hidden="1">'Income Statement BvA'!$F$301</definedName>
    <definedName name="QB_ROW_89250" localSheetId="1" hidden="1">'Income Statement BvA'!$F$308</definedName>
    <definedName name="QB_ROW_9021" localSheetId="0" hidden="1">'Balance Sheet'!#REF!</definedName>
    <definedName name="QB_ROW_90260" localSheetId="1" hidden="1">'Income Statement BvA'!$G$209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BvA'!$E$44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K265" i="2"/>
  <c r="L247" i="2"/>
  <c r="K186" i="2"/>
  <c r="J186" i="2"/>
  <c r="I186" i="2"/>
  <c r="L184" i="2"/>
  <c r="L139" i="2"/>
  <c r="L132" i="2"/>
  <c r="L103" i="2"/>
  <c r="K104" i="2"/>
  <c r="J104" i="2"/>
  <c r="I104" i="2"/>
  <c r="L100" i="2"/>
  <c r="L95" i="2"/>
  <c r="L75" i="2"/>
  <c r="L74" i="2"/>
  <c r="L78" i="2"/>
  <c r="K90" i="2"/>
  <c r="L88" i="2"/>
  <c r="L89" i="2"/>
  <c r="L87" i="2"/>
  <c r="J90" i="2"/>
  <c r="I90" i="2"/>
  <c r="L70" i="2"/>
  <c r="L68" i="2"/>
  <c r="L66" i="2"/>
  <c r="L62" i="2" l="1"/>
  <c r="L51" i="2"/>
  <c r="J318" i="2"/>
  <c r="I318" i="2"/>
  <c r="I238" i="2"/>
  <c r="J238" i="2"/>
  <c r="J193" i="2"/>
  <c r="I193" i="2"/>
  <c r="J169" i="2"/>
  <c r="J172" i="2" s="1"/>
  <c r="I41" i="2"/>
  <c r="I225" i="2"/>
  <c r="I231" i="2"/>
  <c r="I235" i="2"/>
  <c r="I123" i="2"/>
  <c r="J27" i="1"/>
  <c r="I29" i="1"/>
  <c r="H29" i="1"/>
  <c r="J133" i="2"/>
  <c r="I133" i="2"/>
  <c r="J207" i="2"/>
  <c r="I207" i="2"/>
  <c r="H15" i="1"/>
  <c r="I15" i="1"/>
  <c r="J78" i="1"/>
  <c r="K248" i="2"/>
  <c r="L242" i="2"/>
  <c r="K238" i="2"/>
  <c r="I248" i="2"/>
  <c r="J248" i="2"/>
  <c r="L248" i="2" s="1"/>
  <c r="I74" i="1"/>
  <c r="H74" i="1"/>
  <c r="J74" i="1" s="1"/>
  <c r="J73" i="1"/>
  <c r="J70" i="1"/>
  <c r="J64" i="1"/>
  <c r="H62" i="1"/>
  <c r="J56" i="1"/>
  <c r="J55" i="1"/>
  <c r="J51" i="1"/>
  <c r="J49" i="1"/>
  <c r="J47" i="1"/>
  <c r="H44" i="1"/>
  <c r="J32" i="1"/>
  <c r="J31" i="1"/>
  <c r="J17" i="1"/>
  <c r="J10" i="1"/>
  <c r="J9" i="1"/>
  <c r="I290" i="2"/>
  <c r="J290" i="2"/>
  <c r="I283" i="2"/>
  <c r="J283" i="2"/>
  <c r="K283" i="2"/>
  <c r="L266" i="2"/>
  <c r="I265" i="2"/>
  <c r="J265" i="2"/>
  <c r="L264" i="2"/>
  <c r="L263" i="2"/>
  <c r="L260" i="2"/>
  <c r="I259" i="2"/>
  <c r="J259" i="2"/>
  <c r="L250" i="2"/>
  <c r="L237" i="2"/>
  <c r="K235" i="2"/>
  <c r="J235" i="2"/>
  <c r="L233" i="2"/>
  <c r="K231" i="2"/>
  <c r="J231" i="2"/>
  <c r="L227" i="2"/>
  <c r="J225" i="2"/>
  <c r="L214" i="2"/>
  <c r="L212" i="2"/>
  <c r="L210" i="2"/>
  <c r="K154" i="2"/>
  <c r="I154" i="2"/>
  <c r="J161" i="2"/>
  <c r="K196" i="2"/>
  <c r="L195" i="2"/>
  <c r="K193" i="2"/>
  <c r="L183" i="2"/>
  <c r="I169" i="2"/>
  <c r="I172" i="2" s="1"/>
  <c r="K169" i="2"/>
  <c r="K172" i="2" s="1"/>
  <c r="L168" i="2"/>
  <c r="L167" i="2"/>
  <c r="L165" i="2"/>
  <c r="L163" i="2"/>
  <c r="L159" i="2"/>
  <c r="L160" i="2"/>
  <c r="I161" i="2"/>
  <c r="K161" i="2"/>
  <c r="J154" i="2"/>
  <c r="K148" i="2"/>
  <c r="J148" i="2"/>
  <c r="I148" i="2"/>
  <c r="L131" i="2"/>
  <c r="K133" i="2"/>
  <c r="K123" i="2"/>
  <c r="L120" i="2"/>
  <c r="J123" i="2"/>
  <c r="L123" i="2" s="1"/>
  <c r="J117" i="2"/>
  <c r="I117" i="2"/>
  <c r="L102" i="2"/>
  <c r="L86" i="2"/>
  <c r="L69" i="2"/>
  <c r="L53" i="2"/>
  <c r="K41" i="2"/>
  <c r="K47" i="2"/>
  <c r="K48" i="2" s="1"/>
  <c r="J47" i="2"/>
  <c r="J48" i="2" s="1"/>
  <c r="I47" i="2"/>
  <c r="I48" i="2" s="1"/>
  <c r="J41" i="2"/>
  <c r="L39" i="2"/>
  <c r="L38" i="2"/>
  <c r="L37" i="2"/>
  <c r="L36" i="2"/>
  <c r="K20" i="2"/>
  <c r="I13" i="2"/>
  <c r="I27" i="2"/>
  <c r="I20" i="2"/>
  <c r="H68" i="1"/>
  <c r="L291" i="2"/>
  <c r="L292" i="2"/>
  <c r="L287" i="2"/>
  <c r="L289" i="2"/>
  <c r="L282" i="2"/>
  <c r="L273" i="2"/>
  <c r="L218" i="2"/>
  <c r="L173" i="2"/>
  <c r="L192" i="2"/>
  <c r="L191" i="2"/>
  <c r="L190" i="2"/>
  <c r="L189" i="2"/>
  <c r="L181" i="2"/>
  <c r="L178" i="2"/>
  <c r="L171" i="2"/>
  <c r="L158" i="2"/>
  <c r="L157" i="2"/>
  <c r="L156" i="2"/>
  <c r="L153" i="2"/>
  <c r="L152" i="2"/>
  <c r="L151" i="2"/>
  <c r="L150" i="2"/>
  <c r="L147" i="2"/>
  <c r="L146" i="2"/>
  <c r="L136" i="2"/>
  <c r="L135" i="2"/>
  <c r="L109" i="2"/>
  <c r="L108" i="2"/>
  <c r="L106" i="2"/>
  <c r="L101" i="2"/>
  <c r="L99" i="2"/>
  <c r="L96" i="2"/>
  <c r="L83" i="2"/>
  <c r="L84" i="2"/>
  <c r="L85" i="2"/>
  <c r="L32" i="2"/>
  <c r="K27" i="2"/>
  <c r="L81" i="2"/>
  <c r="L82" i="2"/>
  <c r="J20" i="2"/>
  <c r="K290" i="2"/>
  <c r="K251" i="2"/>
  <c r="K13" i="2"/>
  <c r="L270" i="2"/>
  <c r="K137" i="2" l="1"/>
  <c r="K140" i="2" s="1"/>
  <c r="K141" i="2" s="1"/>
  <c r="L104" i="2"/>
  <c r="L231" i="2"/>
  <c r="L265" i="2"/>
  <c r="L90" i="2"/>
  <c r="J243" i="2"/>
  <c r="I293" i="2"/>
  <c r="I243" i="2"/>
  <c r="J29" i="1"/>
  <c r="L148" i="2"/>
  <c r="L133" i="2"/>
  <c r="K243" i="2"/>
  <c r="L154" i="2"/>
  <c r="L235" i="2"/>
  <c r="J137" i="2"/>
  <c r="I137" i="2"/>
  <c r="I140" i="2" s="1"/>
  <c r="I141" i="2" s="1"/>
  <c r="L161" i="2"/>
  <c r="I328" i="2"/>
  <c r="J328" i="2"/>
  <c r="K197" i="2"/>
  <c r="J293" i="2"/>
  <c r="K293" i="2"/>
  <c r="L283" i="2"/>
  <c r="H33" i="1"/>
  <c r="H34" i="1" s="1"/>
  <c r="H35" i="1" s="1"/>
  <c r="I33" i="1"/>
  <c r="I34" i="1" s="1"/>
  <c r="I35" i="1" s="1"/>
  <c r="L186" i="2"/>
  <c r="L57" i="2"/>
  <c r="L58" i="2"/>
  <c r="L59" i="2"/>
  <c r="L60" i="2"/>
  <c r="L63" i="2"/>
  <c r="L65" i="2"/>
  <c r="L67" i="2"/>
  <c r="L71" i="2"/>
  <c r="L72" i="2"/>
  <c r="L80" i="2"/>
  <c r="L77" i="2"/>
  <c r="L76" i="2"/>
  <c r="I349" i="2"/>
  <c r="I356" i="2" s="1"/>
  <c r="J349" i="2"/>
  <c r="J356" i="2" s="1"/>
  <c r="L41" i="2"/>
  <c r="K294" i="2" l="1"/>
  <c r="K295" i="2" s="1"/>
  <c r="J35" i="1"/>
  <c r="L286" i="2"/>
  <c r="L285" i="2"/>
  <c r="L284" i="2"/>
  <c r="L281" i="2"/>
  <c r="L280" i="2"/>
  <c r="L279" i="2"/>
  <c r="L278" i="2"/>
  <c r="L277" i="2"/>
  <c r="L276" i="2"/>
  <c r="L274" i="2"/>
  <c r="L272" i="2"/>
  <c r="L271" i="2"/>
  <c r="L269" i="2"/>
  <c r="L268" i="2"/>
  <c r="L267" i="2"/>
  <c r="L219" i="2"/>
  <c r="I368" i="2"/>
  <c r="I369" i="2" s="1"/>
  <c r="J368" i="2"/>
  <c r="J369" i="2" s="1"/>
  <c r="I340" i="2"/>
  <c r="J340" i="2"/>
  <c r="J311" i="2"/>
  <c r="I311" i="2"/>
  <c r="L290" i="2"/>
  <c r="J251" i="2"/>
  <c r="L251" i="2" s="1"/>
  <c r="I251" i="2"/>
  <c r="J196" i="2"/>
  <c r="J197" i="2" s="1"/>
  <c r="I196" i="2"/>
  <c r="I197" i="2" s="1"/>
  <c r="I341" i="2" l="1"/>
  <c r="I370" i="2" s="1"/>
  <c r="I294" i="2"/>
  <c r="I295" i="2" s="1"/>
  <c r="L293" i="2"/>
  <c r="L193" i="2"/>
  <c r="L196" i="2"/>
  <c r="J341" i="2"/>
  <c r="J370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0" i="2" l="1"/>
  <c r="L140" i="2" s="1"/>
  <c r="L141" i="2" s="1"/>
  <c r="I371" i="2"/>
  <c r="L243" i="2"/>
  <c r="J294" i="2"/>
  <c r="L294" i="2" s="1"/>
  <c r="L137" i="2"/>
  <c r="L169" i="2"/>
  <c r="L172" i="2"/>
  <c r="L13" i="2"/>
  <c r="J141" i="2" l="1"/>
  <c r="J295" i="2" s="1"/>
  <c r="J371" i="2" s="1"/>
  <c r="L197" i="2"/>
  <c r="I71" i="1"/>
  <c r="H71" i="1"/>
  <c r="H79" i="1" s="1"/>
  <c r="I68" i="1"/>
  <c r="I79" i="1" l="1"/>
  <c r="J79" i="1" s="1"/>
  <c r="L295" i="2"/>
  <c r="H80" i="1"/>
  <c r="J68" i="1"/>
  <c r="I80" i="1"/>
  <c r="I81" i="1" s="1"/>
  <c r="I82" i="1" s="1"/>
  <c r="J71" i="1"/>
  <c r="J33" i="1"/>
  <c r="J80" i="1" l="1"/>
  <c r="H81" i="1" l="1"/>
  <c r="H82" i="1" s="1"/>
  <c r="J34" i="1"/>
  <c r="J82" i="1" l="1"/>
  <c r="J81" i="1"/>
</calcChain>
</file>

<file path=xl/sharedStrings.xml><?xml version="1.0" encoding="utf-8"?>
<sst xmlns="http://schemas.openxmlformats.org/spreadsheetml/2006/main" count="641" uniqueCount="628">
  <si>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</si>
  <si>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</si>
  <si>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</si>
  <si>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</si>
  <si>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</si>
  <si>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</si>
  <si>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</si>
  <si>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</si>
  <si>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</si>
  <si>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</si>
  <si>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</si>
  <si>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</si>
  <si>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</si>
  <si>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</si>
  <si>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</si>
  <si>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</si>
  <si>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</si>
  <si>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</si>
  <si>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</si>
  <si>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</si>
  <si>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</si>
  <si>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</si>
  <si>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</si>
  <si>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</si>
  <si>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</si>
  <si>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</si>
  <si>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</si>
  <si>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</si>
  <si>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</si>
  <si>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</si>
  <si>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</si>
  <si>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</si>
  <si>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</si>
  <si>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</si>
  <si>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</si>
  <si>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</si>
  <si>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</si>
  <si>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</si>
  <si>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</si>
  <si>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</si>
  <si>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</si>
  <si>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</si>
  <si>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</si>
  <si>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</si>
  <si>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</si>
  <si>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</si>
  <si>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</si>
  <si>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</si>
  <si>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</si>
  <si>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</si>
  <si>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</si>
  <si>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</si>
  <si>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</si>
  <si>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</si>
  <si>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</si>
  <si>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</si>
  <si>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</si>
  <si>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</si>
  <si>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</si>
  <si>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</si>
  <si>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</si>
  <si>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</si>
  <si>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</si>
  <si>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</si>
  <si>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</si>
  <si>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</si>
  <si>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</si>
  <si>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</si>
  <si>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</si>
  <si>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</si>
  <si>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</si>
  <si>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</si>
  <si>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</si>
  <si>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</si>
  <si>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</si>
  <si>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</si>
  <si>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</si>
  <si>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</si>
  <si>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</si>
  <si>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</si>
  <si>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</si>
  <si>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</si>
  <si>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</si>
  <si>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</si>
  <si>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</si>
  <si>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</si>
  <si>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</si>
  <si>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</si>
  <si>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</si>
  <si>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</si>
  <si>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</si>
  <si>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</si>
  <si>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</si>
  <si>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</si>
  <si>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</si>
  <si>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</si>
  <si>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</si>
  <si>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</si>
  <si>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</si>
  <si>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</si>
  <si>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</si>
  <si>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</si>
  <si>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</si>
  <si>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</si>
  <si>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</si>
  <si>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</si>
  <si>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</si>
  <si>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</si>
  <si>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</si>
  <si>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</si>
  <si>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</si>
  <si>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</si>
  <si>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</si>
  <si>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</si>
  <si>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</si>
  <si>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</si>
  <si>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</si>
  <si>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</si>
  <si>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</si>
  <si>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</si>
  <si>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</si>
  <si>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</si>
  <si>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</si>
  <si>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</si>
  <si>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</si>
  <si>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</si>
  <si>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</si>
  <si>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</si>
  <si>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</si>
  <si>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</si>
  <si>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</si>
  <si>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</si>
  <si>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</si>
  <si>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</si>
  <si>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</si>
  <si>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</si>
  <si>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</si>
  <si>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</si>
  <si>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</si>
  <si>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</si>
  <si>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</si>
  <si>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</si>
  <si>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</si>
  <si>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</si>
  <si>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</si>
  <si>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</si>
  <si>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</si>
  <si>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</si>
  <si>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</si>
  <si>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</si>
  <si>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</si>
  <si>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</si>
  <si>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</si>
  <si>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</si>
  <si>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</si>
  <si>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</si>
  <si>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</si>
  <si>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</si>
  <si>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</si>
  <si>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</si>
  <si>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</si>
  <si>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</si>
  <si>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</si>
  <si>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</si>
  <si>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</si>
  <si>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</si>
  <si>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</si>
  <si>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</si>
  <si>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</si>
  <si>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</si>
  <si>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</si>
  <si>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</si>
  <si>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</si>
  <si>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</si>
  <si>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</si>
  <si>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</si>
  <si>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</si>
  <si>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</si>
  <si>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</si>
  <si>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</si>
  <si>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</si>
  <si>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</si>
  <si>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</si>
  <si>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</si>
  <si>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</si>
  <si>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</si>
  <si>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</si>
  <si>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</si>
  <si>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</si>
  <si>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</si>
  <si>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</si>
  <si>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</si>
  <si>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</si>
  <si>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</si>
  <si>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</si>
  <si>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</si>
  <si>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</si>
  <si>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</si>
  <si>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</si>
  <si>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</si>
  <si>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</si>
  <si>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</si>
  <si>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</si>
  <si>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</si>
  <si>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</si>
  <si>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</si>
  <si>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</si>
  <si>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</si>
  <si>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</si>
  <si>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</si>
  <si>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</si>
  <si>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</si>
  <si>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</si>
  <si>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</si>
  <si>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</si>
  <si>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</si>
  <si>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</si>
  <si>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</si>
  <si>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</si>
  <si>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</si>
  <si>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</si>
  <si>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</si>
  <si>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</si>
  <si>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</si>
  <si>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</si>
  <si>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</si>
  <si>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</si>
  <si>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</si>
  <si>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</si>
  <si>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</si>
  <si>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</si>
  <si>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</si>
  <si>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</si>
  <si>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</si>
  <si>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</si>
  <si>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</si>
  <si>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</si>
  <si>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</si>
  <si>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</si>
  <si>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</si>
  <si>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</si>
  <si>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</si>
  <si>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</si>
  <si>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</si>
  <si>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</si>
  <si>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</si>
  <si>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</si>
  <si>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</si>
  <si>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</si>
  <si>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</si>
  <si>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</si>
  <si>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</si>
  <si>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</si>
  <si>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</si>
  <si>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</si>
  <si>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</si>
  <si>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</si>
  <si>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</si>
  <si>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</si>
  <si>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</si>
  <si>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</si>
  <si>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</si>
  <si>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</si>
  <si>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</si>
  <si>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</si>
  <si>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</si>
  <si>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</si>
  <si>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</si>
  <si>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</si>
  <si>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</si>
  <si>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</si>
  <si>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</si>
  <si>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</si>
  <si>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</si>
  <si>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</si>
  <si>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</si>
  <si>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</si>
  <si>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</si>
  <si>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</si>
  <si>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</si>
  <si>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</si>
  <si>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</si>
  <si>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</si>
  <si>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</si>
  <si>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</si>
  <si>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</si>
  <si>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</si>
  <si>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</si>
  <si>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</si>
  <si>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</si>
  <si>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</si>
  <si>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</si>
  <si>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</si>
  <si>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</si>
  <si>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</si>
  <si>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</si>
  <si>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</si>
  <si>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</si>
  <si>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</si>
  <si>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</si>
  <si>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</si>
  <si>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</si>
  <si>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</si>
  <si>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</si>
  <si>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</si>
  <si>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</si>
  <si>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</si>
  <si>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</si>
  <si>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</si>
  <si>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</si>
  <si>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</si>
  <si>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</si>
  <si>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</si>
  <si>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</si>
  <si>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</si>
  <si>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</si>
  <si>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</si>
  <si>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</si>
  <si>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</si>
  <si>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</si>
  <si>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</si>
  <si>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</si>
  <si>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</si>
  <si>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</si>
  <si>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</si>
  <si>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</si>
  <si>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</si>
  <si>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</si>
  <si>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</si>
  <si>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</si>
  <si>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</si>
  <si>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</si>
  <si>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</si>
  <si>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</si>
  <si>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</si>
  <si>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</si>
  <si>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</si>
  <si>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</si>
  <si>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</si>
  <si>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</si>
  <si>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</si>
  <si>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</si>
  <si>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</si>
  <si>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</si>
  <si>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</si>
  <si>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</si>
  <si>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</si>
  <si>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</si>
  <si>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</si>
  <si>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</si>
  <si>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</si>
  <si>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</si>
  <si>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</si>
  <si>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</si>
  <si>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</si>
  <si>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</si>
  <si>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</si>
  <si>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</si>
  <si>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</si>
  <si>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</si>
  <si>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</si>
  <si>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</si>
  <si>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</si>
  <si>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</si>
  <si>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</si>
  <si>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</si>
  <si>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</si>
  <si>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</si>
  <si>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</si>
  <si>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</si>
  <si>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</si>
  <si>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</si>
  <si>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</si>
  <si>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</si>
  <si>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</si>
  <si>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</si>
  <si>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</si>
  <si>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</si>
  <si>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</si>
  <si>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</si>
  <si>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</si>
  <si>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</si>
  <si>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</si>
  <si>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</si>
  <si>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</si>
  <si>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</si>
  <si>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</si>
  <si>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</si>
  <si>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</si>
  <si>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</si>
  <si>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</si>
  <si>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</si>
  <si>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</si>
  <si>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</si>
  <si>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</si>
  <si>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</si>
  <si>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</si>
  <si>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</si>
  <si>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</si>
  <si>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</si>
  <si>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</si>
  <si>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</si>
  <si>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</si>
  <si>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</si>
  <si>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</si>
  <si>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</si>
  <si>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</si>
  <si>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</si>
  <si>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</si>
  <si>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</si>
  <si>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</si>
  <si>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</si>
  <si>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</si>
  <si>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</si>
  <si>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</si>
  <si>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</si>
  <si>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</si>
  <si>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</si>
  <si>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</si>
  <si>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</si>
  <si>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</si>
  <si>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</si>
  <si>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</si>
  <si>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</si>
  <si>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</si>
  <si>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</si>
  <si>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</si>
  <si>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</si>
  <si>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</si>
  <si>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</si>
  <si>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</si>
  <si>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</si>
  <si>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</si>
  <si>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</si>
  <si>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</si>
  <si>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</si>
  <si>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</si>
  <si>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</si>
  <si>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</si>
  <si>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</si>
  <si>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</si>
  <si>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</si>
  <si>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</si>
  <si>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</si>
  <si>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</si>
  <si>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</si>
  <si>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</si>
  <si>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</si>
  <si>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</si>
  <si>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</si>
  <si>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</si>
  <si>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</si>
  <si>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</si>
  <si>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</si>
  <si>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</si>
  <si>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</si>
  <si>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</si>
  <si>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</si>
  <si>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</si>
  <si>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</si>
  <si>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</si>
  <si>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</si>
  <si>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</si>
  <si>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</si>
  <si>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</si>
  <si>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</si>
  <si>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</si>
  <si>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</si>
  <si>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</si>
  <si>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</si>
  <si>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</si>
  <si>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</si>
  <si>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</si>
  <si>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</si>
  <si>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</si>
  <si>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</si>
  <si>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</si>
  <si>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</si>
  <si>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</si>
  <si>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</si>
  <si>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</si>
  <si>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</si>
  <si>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</si>
  <si>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</si>
  <si>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</si>
  <si>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</si>
  <si>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</si>
  <si>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</si>
  <si>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</si>
  <si>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</si>
  <si>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</si>
  <si>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</si>
  <si>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</si>
  <si>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</si>
  <si>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</si>
  <si>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</si>
  <si>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</si>
  <si>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</si>
  <si>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</si>
  <si>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</si>
  <si>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</si>
  <si>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</si>
  <si>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</si>
  <si>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</si>
  <si>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</si>
  <si>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</si>
  <si>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</si>
  <si>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</si>
  <si>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</si>
  <si>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</si>
  <si>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</si>
  <si>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</si>
  <si>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</si>
  <si>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</si>
  <si>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</si>
  <si>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</si>
  <si>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</si>
  <si>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</si>
  <si>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</si>
  <si>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</si>
  <si>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</si>
  <si>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</si>
  <si>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</si>
  <si>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</si>
  <si>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</si>
  <si>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</si>
  <si>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</si>
  <si>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</si>
  <si>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</si>
  <si>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</si>
  <si>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</si>
  <si>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</si>
  <si>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</si>
  <si>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</si>
  <si>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</si>
  <si>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</si>
  <si>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</si>
  <si>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</si>
  <si>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</si>
  <si>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</si>
  <si>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</si>
  <si>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</si>
  <si>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2023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</si>
  <si>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</si>
  <si>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</si>
  <si>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</si>
  <si>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</si>
  <si>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</si>
  <si>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</si>
  <si>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</si>
  <si>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</si>
  <si>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</si>
  <si>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</si>
  <si>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</si>
  <si>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</si>
  <si>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</si>
  <si>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</si>
  <si>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</si>
  <si>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</si>
  <si>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</si>
  <si>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</si>
  <si>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</si>
  <si>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</si>
  <si>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</si>
  <si>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</si>
  <si>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</si>
  <si>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</si>
  <si>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</si>
  <si>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</si>
  <si>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</si>
  <si>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</si>
  <si>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</si>
  <si>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</si>
  <si>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</si>
  <si>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</si>
  <si>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</si>
  <si>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</si>
  <si>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</si>
  <si>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</si>
  <si>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</si>
  <si>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</si>
  <si>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</si>
  <si>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</si>
  <si>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</si>
  <si>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</si>
  <si>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</si>
  <si>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</si>
  <si>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</si>
  <si>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</si>
  <si>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</si>
  <si>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</si>
  <si>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</si>
  <si>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</si>
  <si>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</si>
  <si>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</si>
  <si>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</si>
  <si>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</si>
  <si>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</si>
  <si>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</si>
  <si>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</si>
  <si>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</si>
  <si>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</si>
  <si>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</si>
  <si>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</si>
  <si>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</si>
  <si>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</si>
  <si>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</si>
  <si>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</si>
  <si>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</si>
  <si>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</si>
  <si>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</si>
  <si>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</si>
  <si>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</si>
  <si>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</si>
  <si>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Jan 2025</t>
  </si>
  <si>
    <t>Jan-Dec 2025</t>
  </si>
  <si>
    <t>January 2025</t>
  </si>
  <si>
    <t>3274g Webinar 40 NEW WEBINAR 1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</si>
  <si>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</si>
  <si>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</si>
  <si>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</si>
  <si>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</si>
  <si>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</si>
  <si>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As of Jan 31, 2025</t>
  </si>
  <si>
    <t>As of Jan 31, 2024 (PY)</t>
  </si>
  <si>
    <t>Friday, Feb 21, 2025 10:11:54 AM GMT-8 - Accrual Basis</t>
  </si>
  <si>
    <t>As of January 31, 2025</t>
  </si>
  <si>
    <t>Jan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</si>
</sst>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A4" sqref="A4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2" t="s">
        <v>0</v>
      </c>
      <c r="B1" s="73"/>
      <c r="C1" s="74"/>
      <c r="D1" s="58"/>
      <c r="E1" s="58"/>
    </row>
    <row r="2" spans="1:5" ht="18" customHeight="1" thickBot="1" x14ac:dyDescent="0.3">
      <c r="A2" s="72" t="s">
        <v>1</v>
      </c>
      <c r="B2" s="73"/>
      <c r="C2" s="74"/>
      <c r="D2" s="58"/>
      <c r="E2" s="58"/>
    </row>
    <row r="3" spans="1:5" ht="15.75" thickBot="1" x14ac:dyDescent="0.3">
      <c r="A3" s="75" t="s">
        <v>626</v>
      </c>
      <c r="B3" s="76"/>
      <c r="C3" s="77"/>
    </row>
    <row r="4" spans="1:5" ht="15.75" thickBot="1" x14ac:dyDescent="0.3">
      <c r="A4" s="71"/>
      <c r="B4" s="71"/>
      <c r="C4" s="71"/>
    </row>
    <row r="5" spans="1:5" s="22" customFormat="1" ht="15.75" thickBot="1" x14ac:dyDescent="0.3">
      <c r="A5" s="63"/>
      <c r="B5" s="83" t="s">
        <v>2</v>
      </c>
      <c r="C5" s="84"/>
    </row>
    <row r="6" spans="1:5" ht="15.75" thickBot="1" x14ac:dyDescent="0.3">
      <c r="A6" s="63"/>
      <c r="B6" s="82" t="s">
        <v>623</v>
      </c>
      <c r="C6" s="82" t="s">
        <v>624</v>
      </c>
    </row>
    <row r="7" spans="1:5" ht="15.75" thickBot="1" x14ac:dyDescent="0.3">
      <c r="A7" s="64" t="s">
        <v>3</v>
      </c>
      <c r="B7" s="63"/>
      <c r="C7" s="63"/>
    </row>
    <row r="8" spans="1:5" ht="15.75" thickBot="1" x14ac:dyDescent="0.3">
      <c r="A8" s="64" t="s">
        <v>4</v>
      </c>
      <c r="B8" s="63"/>
      <c r="C8" s="63"/>
    </row>
    <row r="9" spans="1:5" ht="15.75" thickBot="1" x14ac:dyDescent="0.3">
      <c r="A9" s="64" t="s">
        <v>5</v>
      </c>
      <c r="B9" s="63"/>
      <c r="C9" s="63"/>
    </row>
    <row r="10" spans="1:5" ht="15.75" thickBot="1" x14ac:dyDescent="0.3">
      <c r="A10" s="64" t="s">
        <v>6</v>
      </c>
      <c r="B10" s="65">
        <v>192056.83</v>
      </c>
      <c r="C10" s="65">
        <v>210836.46</v>
      </c>
    </row>
    <row r="11" spans="1:5" ht="15.75" thickBot="1" x14ac:dyDescent="0.3">
      <c r="A11" s="64" t="s">
        <v>7</v>
      </c>
      <c r="B11" s="66">
        <v>14441.55</v>
      </c>
      <c r="C11" s="66">
        <v>20898.16</v>
      </c>
    </row>
    <row r="12" spans="1:5" ht="28.9" customHeight="1" thickBot="1" x14ac:dyDescent="0.3">
      <c r="A12" s="64" t="s">
        <v>8</v>
      </c>
      <c r="B12" s="67">
        <v>206498.38</v>
      </c>
      <c r="C12" s="67">
        <v>231734.62</v>
      </c>
    </row>
    <row r="13" spans="1:5" ht="15.75" thickBot="1" x14ac:dyDescent="0.3">
      <c r="A13" s="64" t="s">
        <v>9</v>
      </c>
      <c r="B13" s="63"/>
      <c r="C13" s="63"/>
    </row>
    <row r="14" spans="1:5" ht="15.75" thickBot="1" x14ac:dyDescent="0.3">
      <c r="A14" s="64" t="s">
        <v>10</v>
      </c>
      <c r="B14" s="68">
        <v>0</v>
      </c>
      <c r="C14" s="68">
        <v>0</v>
      </c>
    </row>
    <row r="15" spans="1:5" ht="15.75" thickBot="1" x14ac:dyDescent="0.3">
      <c r="A15" s="64" t="s">
        <v>11</v>
      </c>
      <c r="B15" s="67">
        <v>0</v>
      </c>
      <c r="C15" s="67">
        <v>0</v>
      </c>
    </row>
    <row r="16" spans="1:5" ht="15.75" thickBot="1" x14ac:dyDescent="0.3">
      <c r="A16" s="64" t="s">
        <v>12</v>
      </c>
      <c r="B16" s="63"/>
      <c r="C16" s="63"/>
    </row>
    <row r="17" spans="1:3" ht="15.75" thickBot="1" x14ac:dyDescent="0.3">
      <c r="A17" s="64" t="s">
        <v>13</v>
      </c>
      <c r="B17" s="69">
        <v>0</v>
      </c>
      <c r="C17" s="69">
        <v>0</v>
      </c>
    </row>
    <row r="18" spans="1:3" ht="28.9" customHeight="1" thickBot="1" x14ac:dyDescent="0.3">
      <c r="A18" s="64" t="s">
        <v>14</v>
      </c>
      <c r="B18" s="69">
        <v>0</v>
      </c>
      <c r="C18" s="69">
        <v>0</v>
      </c>
    </row>
    <row r="19" spans="1:3" ht="28.9" customHeight="1" thickBot="1" x14ac:dyDescent="0.3">
      <c r="A19" s="64" t="s">
        <v>15</v>
      </c>
      <c r="B19" s="69">
        <v>-100</v>
      </c>
      <c r="C19" s="69">
        <v>0</v>
      </c>
    </row>
    <row r="20" spans="1:3" ht="28.9" customHeight="1" thickBot="1" x14ac:dyDescent="0.3">
      <c r="A20" s="64" t="s">
        <v>16</v>
      </c>
      <c r="B20" s="69">
        <v>418.5</v>
      </c>
      <c r="C20" s="69">
        <v>422.62</v>
      </c>
    </row>
    <row r="21" spans="1:3" ht="15.75" thickBot="1" x14ac:dyDescent="0.3">
      <c r="A21" s="64" t="s">
        <v>17</v>
      </c>
      <c r="B21" s="69">
        <v>656.71</v>
      </c>
      <c r="C21" s="69">
        <v>974.25</v>
      </c>
    </row>
    <row r="22" spans="1:3" ht="15.75" thickBot="1" x14ac:dyDescent="0.3">
      <c r="A22" s="64" t="s">
        <v>18</v>
      </c>
      <c r="B22" s="69">
        <v>0</v>
      </c>
      <c r="C22" s="69">
        <v>0</v>
      </c>
    </row>
    <row r="23" spans="1:3" ht="15.75" thickBot="1" x14ac:dyDescent="0.3">
      <c r="A23" s="64" t="s">
        <v>19</v>
      </c>
      <c r="B23" s="69">
        <v>0</v>
      </c>
      <c r="C23" s="69">
        <v>0</v>
      </c>
    </row>
    <row r="24" spans="1:3" s="17" customFormat="1" ht="28.9" customHeight="1" thickBot="1" x14ac:dyDescent="0.25">
      <c r="A24" s="64" t="s">
        <v>20</v>
      </c>
      <c r="B24" s="69">
        <v>0</v>
      </c>
      <c r="C24" s="69">
        <v>0</v>
      </c>
    </row>
    <row r="25" spans="1:3" ht="30" customHeight="1" thickBot="1" x14ac:dyDescent="0.3">
      <c r="A25" s="64" t="s">
        <v>21</v>
      </c>
      <c r="B25" s="68">
        <v>0</v>
      </c>
      <c r="C25" s="68">
        <v>0</v>
      </c>
    </row>
    <row r="26" spans="1:3" ht="15.75" thickBot="1" x14ac:dyDescent="0.3">
      <c r="A26" s="64" t="s">
        <v>22</v>
      </c>
      <c r="B26" s="67">
        <v>975.21</v>
      </c>
      <c r="C26" s="67">
        <v>1396.87</v>
      </c>
    </row>
    <row r="27" spans="1:3" ht="15.75" thickBot="1" x14ac:dyDescent="0.3">
      <c r="A27" s="64" t="s">
        <v>23</v>
      </c>
      <c r="B27" s="69">
        <v>0</v>
      </c>
      <c r="C27" s="69">
        <v>0</v>
      </c>
    </row>
    <row r="28" spans="1:3" ht="15.75" thickBot="1" x14ac:dyDescent="0.3">
      <c r="A28" s="64" t="s">
        <v>24</v>
      </c>
      <c r="B28" s="68">
        <v>0</v>
      </c>
      <c r="C28" s="68">
        <v>0</v>
      </c>
    </row>
    <row r="29" spans="1:3" ht="15.75" thickBot="1" x14ac:dyDescent="0.3">
      <c r="A29" s="64" t="s">
        <v>25</v>
      </c>
      <c r="B29" s="70">
        <v>975.21</v>
      </c>
      <c r="C29" s="70">
        <v>1396.87</v>
      </c>
    </row>
    <row r="30" spans="1:3" ht="15.75" thickBot="1" x14ac:dyDescent="0.3">
      <c r="A30" s="64" t="s">
        <v>26</v>
      </c>
      <c r="B30" s="67">
        <v>207473.59</v>
      </c>
      <c r="C30" s="67">
        <v>233131.49</v>
      </c>
    </row>
    <row r="31" spans="1:3" ht="15.75" thickBot="1" x14ac:dyDescent="0.3">
      <c r="A31" s="64" t="s">
        <v>27</v>
      </c>
      <c r="B31" s="63"/>
      <c r="C31" s="63"/>
    </row>
    <row r="32" spans="1:3" ht="15.75" thickBot="1" x14ac:dyDescent="0.3">
      <c r="A32" s="64" t="s">
        <v>28</v>
      </c>
      <c r="B32" s="65">
        <v>1257.28</v>
      </c>
      <c r="C32" s="65">
        <v>1257.28</v>
      </c>
    </row>
    <row r="33" spans="1:3" ht="15.75" thickBot="1" x14ac:dyDescent="0.3">
      <c r="A33" s="64" t="s">
        <v>29</v>
      </c>
      <c r="B33" s="66">
        <v>-1257.28</v>
      </c>
      <c r="C33" s="66">
        <v>-1257.28</v>
      </c>
    </row>
    <row r="34" spans="1:3" ht="15.75" thickBot="1" x14ac:dyDescent="0.3">
      <c r="A34" s="64" t="s">
        <v>30</v>
      </c>
      <c r="B34" s="70">
        <v>0</v>
      </c>
      <c r="C34" s="70">
        <v>0</v>
      </c>
    </row>
    <row r="35" spans="1:3" ht="15.75" thickBot="1" x14ac:dyDescent="0.3">
      <c r="A35" s="64" t="s">
        <v>31</v>
      </c>
      <c r="B35" s="67">
        <v>207473.59</v>
      </c>
      <c r="C35" s="67">
        <v>233131.49</v>
      </c>
    </row>
    <row r="36" spans="1:3" ht="15.75" thickBot="1" x14ac:dyDescent="0.3">
      <c r="A36" s="64" t="s">
        <v>32</v>
      </c>
      <c r="B36" s="63"/>
      <c r="C36" s="63"/>
    </row>
    <row r="37" spans="1:3" ht="15.75" thickBot="1" x14ac:dyDescent="0.3">
      <c r="A37" s="64" t="s">
        <v>33</v>
      </c>
      <c r="B37" s="63"/>
      <c r="C37" s="63"/>
    </row>
    <row r="38" spans="1:3" ht="28.9" customHeight="1" thickBot="1" x14ac:dyDescent="0.3">
      <c r="A38" s="64" t="s">
        <v>34</v>
      </c>
      <c r="B38" s="63"/>
      <c r="C38" s="63"/>
    </row>
    <row r="39" spans="1:3" ht="28.9" customHeight="1" thickBot="1" x14ac:dyDescent="0.3">
      <c r="A39" s="64" t="s">
        <v>35</v>
      </c>
      <c r="B39" s="63"/>
      <c r="C39" s="63"/>
    </row>
    <row r="40" spans="1:3" ht="15.75" thickBot="1" x14ac:dyDescent="0.3">
      <c r="A40" s="64" t="s">
        <v>35</v>
      </c>
      <c r="B40" s="68">
        <v>0</v>
      </c>
      <c r="C40" s="68">
        <v>0</v>
      </c>
    </row>
    <row r="41" spans="1:3" ht="15.75" thickBot="1" x14ac:dyDescent="0.3">
      <c r="A41" s="64" t="s">
        <v>36</v>
      </c>
      <c r="B41" s="67">
        <v>0</v>
      </c>
      <c r="C41" s="67">
        <v>0</v>
      </c>
    </row>
    <row r="42" spans="1:3" ht="15.75" thickBot="1" x14ac:dyDescent="0.3">
      <c r="A42" s="64" t="s">
        <v>37</v>
      </c>
      <c r="B42" s="63"/>
      <c r="C42" s="63"/>
    </row>
    <row r="43" spans="1:3" ht="15.75" thickBot="1" x14ac:dyDescent="0.3">
      <c r="A43" s="64" t="s">
        <v>38</v>
      </c>
      <c r="B43" s="63"/>
      <c r="C43" s="63"/>
    </row>
    <row r="44" spans="1:3" ht="15.75" thickBot="1" x14ac:dyDescent="0.3">
      <c r="A44" s="64" t="s">
        <v>39</v>
      </c>
      <c r="B44" s="69">
        <v>0</v>
      </c>
      <c r="C44" s="69">
        <v>0</v>
      </c>
    </row>
    <row r="45" spans="1:3" ht="15.75" thickBot="1" x14ac:dyDescent="0.3">
      <c r="A45" s="64" t="s">
        <v>40</v>
      </c>
      <c r="B45" s="65">
        <v>14737.99</v>
      </c>
      <c r="C45" s="65">
        <v>15542.38</v>
      </c>
    </row>
    <row r="46" spans="1:3" ht="15.75" thickBot="1" x14ac:dyDescent="0.3">
      <c r="A46" s="64" t="s">
        <v>41</v>
      </c>
      <c r="B46" s="65">
        <v>10403.030000000001</v>
      </c>
      <c r="C46" s="65">
        <v>10445.49</v>
      </c>
    </row>
    <row r="47" spans="1:3" ht="15.75" thickBot="1" x14ac:dyDescent="0.3">
      <c r="A47" s="64" t="s">
        <v>42</v>
      </c>
      <c r="B47" s="69">
        <v>295</v>
      </c>
      <c r="C47" s="69">
        <v>265.5</v>
      </c>
    </row>
    <row r="48" spans="1:3" ht="15.75" thickBot="1" x14ac:dyDescent="0.3">
      <c r="A48" s="64" t="s">
        <v>43</v>
      </c>
      <c r="B48" s="69">
        <v>92.34</v>
      </c>
      <c r="C48" s="69">
        <v>86.34</v>
      </c>
    </row>
    <row r="49" spans="1:3" ht="15.75" thickBot="1" x14ac:dyDescent="0.3">
      <c r="A49" s="64" t="s">
        <v>44</v>
      </c>
      <c r="B49" s="69">
        <v>0</v>
      </c>
      <c r="C49" s="69">
        <v>0</v>
      </c>
    </row>
    <row r="50" spans="1:3" ht="15.75" thickBot="1" x14ac:dyDescent="0.3">
      <c r="A50" s="64" t="s">
        <v>45</v>
      </c>
      <c r="B50" s="65">
        <v>1987.5</v>
      </c>
      <c r="C50" s="65">
        <v>1987.5</v>
      </c>
    </row>
    <row r="51" spans="1:3" ht="15.75" thickBot="1" x14ac:dyDescent="0.3">
      <c r="A51" s="64" t="s">
        <v>46</v>
      </c>
      <c r="B51" s="69">
        <v>49</v>
      </c>
      <c r="C51" s="69">
        <v>42</v>
      </c>
    </row>
    <row r="52" spans="1:3" ht="15.75" thickBot="1" x14ac:dyDescent="0.3">
      <c r="A52" s="64" t="s">
        <v>47</v>
      </c>
      <c r="B52" s="68">
        <v>0</v>
      </c>
      <c r="C52" s="68">
        <v>0</v>
      </c>
    </row>
    <row r="53" spans="1:3" ht="15.75" thickBot="1" x14ac:dyDescent="0.3">
      <c r="A53" s="64" t="s">
        <v>48</v>
      </c>
      <c r="B53" s="67">
        <v>27564.86</v>
      </c>
      <c r="C53" s="67">
        <v>28369.21</v>
      </c>
    </row>
    <row r="54" spans="1:3" ht="15.75" thickBot="1" x14ac:dyDescent="0.3">
      <c r="A54" s="64" t="s">
        <v>49</v>
      </c>
      <c r="B54" s="69">
        <v>0</v>
      </c>
      <c r="C54" s="69">
        <v>0</v>
      </c>
    </row>
    <row r="55" spans="1:3" ht="28.9" customHeight="1" thickBot="1" x14ac:dyDescent="0.3">
      <c r="A55" s="64" t="s">
        <v>50</v>
      </c>
      <c r="B55" s="69">
        <v>0</v>
      </c>
      <c r="C55" s="69">
        <v>0</v>
      </c>
    </row>
    <row r="56" spans="1:3" ht="28.9" customHeight="1" thickBot="1" x14ac:dyDescent="0.3">
      <c r="A56" s="64" t="s">
        <v>51</v>
      </c>
      <c r="B56" s="69">
        <v>0</v>
      </c>
      <c r="C56" s="69">
        <v>0</v>
      </c>
    </row>
    <row r="57" spans="1:3" ht="15.75" thickBot="1" x14ac:dyDescent="0.3">
      <c r="A57" s="64" t="s">
        <v>52</v>
      </c>
      <c r="B57" s="69">
        <v>0</v>
      </c>
      <c r="C57" s="69">
        <v>0</v>
      </c>
    </row>
    <row r="58" spans="1:3" ht="15.75" thickBot="1" x14ac:dyDescent="0.3">
      <c r="A58" s="64" t="s">
        <v>53</v>
      </c>
      <c r="B58" s="68">
        <v>0</v>
      </c>
      <c r="C58" s="68">
        <v>0</v>
      </c>
    </row>
    <row r="59" spans="1:3" ht="15.75" thickBot="1" x14ac:dyDescent="0.3">
      <c r="A59" s="64" t="s">
        <v>54</v>
      </c>
      <c r="B59" s="67">
        <v>0</v>
      </c>
      <c r="C59" s="67">
        <v>0</v>
      </c>
    </row>
    <row r="60" spans="1:3" ht="15.75" thickBot="1" x14ac:dyDescent="0.3">
      <c r="A60" s="64" t="s">
        <v>55</v>
      </c>
      <c r="B60" s="69">
        <v>0</v>
      </c>
      <c r="C60" s="69">
        <v>0</v>
      </c>
    </row>
    <row r="61" spans="1:3" ht="15.75" thickBot="1" x14ac:dyDescent="0.3">
      <c r="A61" s="64" t="s">
        <v>56</v>
      </c>
      <c r="B61" s="69">
        <v>0</v>
      </c>
      <c r="C61" s="69">
        <v>0</v>
      </c>
    </row>
    <row r="62" spans="1:3" ht="15.75" thickBot="1" x14ac:dyDescent="0.3">
      <c r="A62" s="64" t="s">
        <v>57</v>
      </c>
      <c r="B62" s="68">
        <v>0</v>
      </c>
      <c r="C62" s="68">
        <v>0</v>
      </c>
    </row>
    <row r="63" spans="1:3" ht="15.75" thickBot="1" x14ac:dyDescent="0.3">
      <c r="A63" s="64" t="s">
        <v>58</v>
      </c>
      <c r="B63" s="67">
        <v>0</v>
      </c>
      <c r="C63" s="67">
        <v>0</v>
      </c>
    </row>
    <row r="64" spans="1:3" ht="15.75" thickBot="1" x14ac:dyDescent="0.3">
      <c r="A64" s="64" t="s">
        <v>59</v>
      </c>
      <c r="B64" s="68">
        <v>0</v>
      </c>
      <c r="C64" s="68">
        <v>0</v>
      </c>
    </row>
    <row r="65" spans="1:3" ht="15.75" thickBot="1" x14ac:dyDescent="0.3">
      <c r="A65" s="64" t="s">
        <v>60</v>
      </c>
      <c r="B65" s="67">
        <v>27564.86</v>
      </c>
      <c r="C65" s="67">
        <v>28369.21</v>
      </c>
    </row>
    <row r="66" spans="1:3" ht="15.75" thickBot="1" x14ac:dyDescent="0.3">
      <c r="A66" s="64" t="s">
        <v>61</v>
      </c>
      <c r="B66" s="69">
        <v>0</v>
      </c>
      <c r="C66" s="69">
        <v>0</v>
      </c>
    </row>
    <row r="67" spans="1:3" ht="15.75" thickBot="1" x14ac:dyDescent="0.3">
      <c r="A67" s="64" t="s">
        <v>62</v>
      </c>
      <c r="B67" s="69">
        <v>0</v>
      </c>
      <c r="C67" s="69">
        <v>0</v>
      </c>
    </row>
    <row r="68" spans="1:3" ht="15.75" thickBot="1" x14ac:dyDescent="0.3">
      <c r="A68" s="64" t="s">
        <v>63</v>
      </c>
      <c r="B68" s="69">
        <v>0</v>
      </c>
      <c r="C68" s="69">
        <v>0</v>
      </c>
    </row>
    <row r="69" spans="1:3" ht="15.75" thickBot="1" x14ac:dyDescent="0.3">
      <c r="A69" s="64" t="s">
        <v>64</v>
      </c>
      <c r="B69" s="69">
        <v>0</v>
      </c>
      <c r="C69" s="69">
        <v>0</v>
      </c>
    </row>
    <row r="70" spans="1:3" ht="28.9" customHeight="1" thickBot="1" x14ac:dyDescent="0.3">
      <c r="A70" s="64" t="s">
        <v>65</v>
      </c>
      <c r="B70" s="69">
        <v>0</v>
      </c>
      <c r="C70" s="69">
        <v>0</v>
      </c>
    </row>
    <row r="71" spans="1:3" ht="28.9" customHeight="1" thickBot="1" x14ac:dyDescent="0.3">
      <c r="A71" s="64" t="s">
        <v>66</v>
      </c>
      <c r="B71" s="69">
        <v>0</v>
      </c>
      <c r="C71" s="69">
        <v>0</v>
      </c>
    </row>
    <row r="72" spans="1:3" ht="15.75" thickBot="1" x14ac:dyDescent="0.3">
      <c r="A72" s="64" t="s">
        <v>67</v>
      </c>
      <c r="B72" s="69">
        <v>0</v>
      </c>
      <c r="C72" s="69">
        <v>0</v>
      </c>
    </row>
    <row r="73" spans="1:3" ht="28.9" customHeight="1" thickBot="1" x14ac:dyDescent="0.3">
      <c r="A73" s="64" t="s">
        <v>68</v>
      </c>
      <c r="B73" s="69">
        <v>0</v>
      </c>
      <c r="C73" s="69">
        <v>0</v>
      </c>
    </row>
    <row r="74" spans="1:3" ht="28.9" customHeight="1" thickBot="1" x14ac:dyDescent="0.3">
      <c r="A74" s="64" t="s">
        <v>69</v>
      </c>
      <c r="B74" s="68">
        <v>0</v>
      </c>
      <c r="C74" s="68">
        <v>0</v>
      </c>
    </row>
    <row r="75" spans="1:3" ht="28.9" customHeight="1" thickBot="1" x14ac:dyDescent="0.3">
      <c r="A75" s="64" t="s">
        <v>70</v>
      </c>
      <c r="B75" s="70">
        <v>0</v>
      </c>
      <c r="C75" s="70">
        <v>0</v>
      </c>
    </row>
    <row r="76" spans="1:3" ht="15.75" thickBot="1" x14ac:dyDescent="0.3">
      <c r="A76" s="64" t="s">
        <v>71</v>
      </c>
      <c r="B76" s="67">
        <v>0</v>
      </c>
      <c r="C76" s="67">
        <v>0</v>
      </c>
    </row>
    <row r="77" spans="1:3" ht="15.75" thickBot="1" x14ac:dyDescent="0.3">
      <c r="A77" s="64" t="s">
        <v>72</v>
      </c>
      <c r="B77" s="69">
        <v>0</v>
      </c>
      <c r="C77" s="69">
        <v>0</v>
      </c>
    </row>
    <row r="78" spans="1:3" ht="15.75" thickBot="1" x14ac:dyDescent="0.3">
      <c r="A78" s="64" t="s">
        <v>73</v>
      </c>
      <c r="B78" s="63"/>
      <c r="C78" s="63"/>
    </row>
    <row r="79" spans="1:3" ht="15.75" thickBot="1" x14ac:dyDescent="0.3">
      <c r="A79" s="64" t="s">
        <v>74</v>
      </c>
      <c r="B79" s="69">
        <v>0</v>
      </c>
      <c r="C79" s="69">
        <v>0</v>
      </c>
    </row>
    <row r="80" spans="1:3" ht="15.75" thickBot="1" x14ac:dyDescent="0.3">
      <c r="A80" s="64" t="s">
        <v>75</v>
      </c>
      <c r="B80" s="69">
        <v>100</v>
      </c>
      <c r="C80" s="69">
        <v>203</v>
      </c>
    </row>
    <row r="81" spans="1:3" ht="15.75" thickBot="1" x14ac:dyDescent="0.3">
      <c r="A81" s="64" t="s">
        <v>76</v>
      </c>
      <c r="B81" s="69">
        <v>0</v>
      </c>
      <c r="C81" s="69">
        <v>0</v>
      </c>
    </row>
    <row r="82" spans="1:3" ht="15.75" thickBot="1" x14ac:dyDescent="0.3">
      <c r="A82" s="64" t="s">
        <v>77</v>
      </c>
      <c r="B82" s="69">
        <v>63</v>
      </c>
      <c r="C82" s="69">
        <v>119</v>
      </c>
    </row>
    <row r="83" spans="1:3" ht="15.75" thickBot="1" x14ac:dyDescent="0.3">
      <c r="A83" s="64" t="s">
        <v>78</v>
      </c>
      <c r="B83" s="69">
        <v>156</v>
      </c>
      <c r="C83" s="69">
        <v>154</v>
      </c>
    </row>
    <row r="84" spans="1:3" ht="15.75" thickBot="1" x14ac:dyDescent="0.3">
      <c r="A84" s="64" t="s">
        <v>79</v>
      </c>
      <c r="B84" s="69">
        <v>93</v>
      </c>
      <c r="C84" s="69">
        <v>168</v>
      </c>
    </row>
    <row r="85" spans="1:3" ht="15.75" thickBot="1" x14ac:dyDescent="0.3">
      <c r="A85" s="64" t="s">
        <v>80</v>
      </c>
      <c r="B85" s="69">
        <v>0</v>
      </c>
      <c r="C85" s="69">
        <v>0</v>
      </c>
    </row>
    <row r="86" spans="1:3" ht="15.75" thickBot="1" x14ac:dyDescent="0.3">
      <c r="A86" s="64" t="s">
        <v>81</v>
      </c>
      <c r="B86" s="69">
        <v>91</v>
      </c>
      <c r="C86" s="69">
        <v>56</v>
      </c>
    </row>
    <row r="87" spans="1:3" ht="15.75" thickBot="1" x14ac:dyDescent="0.3">
      <c r="A87" s="64" t="s">
        <v>82</v>
      </c>
      <c r="B87" s="65">
        <v>1162</v>
      </c>
      <c r="C87" s="65">
        <v>1158.5</v>
      </c>
    </row>
    <row r="88" spans="1:3" ht="15.75" thickBot="1" x14ac:dyDescent="0.3">
      <c r="A88" s="64" t="s">
        <v>83</v>
      </c>
      <c r="B88" s="69">
        <v>311</v>
      </c>
      <c r="C88" s="69">
        <v>322</v>
      </c>
    </row>
    <row r="89" spans="1:3" ht="15.75" thickBot="1" x14ac:dyDescent="0.3">
      <c r="A89" s="64" t="s">
        <v>84</v>
      </c>
      <c r="B89" s="69">
        <v>77</v>
      </c>
      <c r="C89" s="69">
        <v>63</v>
      </c>
    </row>
    <row r="90" spans="1:3" ht="28.9" customHeight="1" thickBot="1" x14ac:dyDescent="0.3">
      <c r="A90" s="64" t="s">
        <v>85</v>
      </c>
      <c r="B90" s="69">
        <v>0</v>
      </c>
      <c r="C90" s="69">
        <v>0</v>
      </c>
    </row>
    <row r="91" spans="1:3" ht="15.75" thickBot="1" x14ac:dyDescent="0.3">
      <c r="A91" s="64" t="s">
        <v>86</v>
      </c>
      <c r="B91" s="69">
        <v>63</v>
      </c>
      <c r="C91" s="69">
        <v>70</v>
      </c>
    </row>
    <row r="92" spans="1:3" ht="15.75" thickBot="1" x14ac:dyDescent="0.3">
      <c r="A92" s="64" t="s">
        <v>87</v>
      </c>
      <c r="B92" s="69">
        <v>0</v>
      </c>
      <c r="C92" s="69">
        <v>0</v>
      </c>
    </row>
    <row r="93" spans="1:3" ht="15.75" thickBot="1" x14ac:dyDescent="0.3">
      <c r="A93" s="64" t="s">
        <v>88</v>
      </c>
      <c r="B93" s="69">
        <v>36</v>
      </c>
      <c r="C93" s="69">
        <v>49</v>
      </c>
    </row>
    <row r="94" spans="1:3" ht="15.75" thickBot="1" x14ac:dyDescent="0.3">
      <c r="A94" s="64" t="s">
        <v>89</v>
      </c>
      <c r="B94" s="68">
        <v>0</v>
      </c>
      <c r="C94" s="68">
        <v>0</v>
      </c>
    </row>
    <row r="95" spans="1:3" ht="15.75" thickBot="1" x14ac:dyDescent="0.3">
      <c r="A95" s="64" t="s">
        <v>90</v>
      </c>
      <c r="B95" s="67">
        <v>2152</v>
      </c>
      <c r="C95" s="67">
        <v>2362.5</v>
      </c>
    </row>
    <row r="96" spans="1:3" ht="15.75" thickBot="1" x14ac:dyDescent="0.3">
      <c r="A96" s="64" t="s">
        <v>91</v>
      </c>
      <c r="B96" s="63"/>
      <c r="C96" s="63"/>
    </row>
    <row r="97" spans="1:3" ht="15.75" thickBot="1" x14ac:dyDescent="0.3">
      <c r="A97" s="64" t="s">
        <v>92</v>
      </c>
      <c r="B97" s="69">
        <v>0</v>
      </c>
      <c r="C97" s="69">
        <v>0</v>
      </c>
    </row>
    <row r="98" spans="1:3" ht="15.75" thickBot="1" x14ac:dyDescent="0.3">
      <c r="A98" s="64" t="s">
        <v>93</v>
      </c>
      <c r="B98" s="69">
        <v>0</v>
      </c>
      <c r="C98" s="69">
        <v>0</v>
      </c>
    </row>
    <row r="99" spans="1:3" ht="15.75" thickBot="1" x14ac:dyDescent="0.3">
      <c r="A99" s="64" t="s">
        <v>94</v>
      </c>
      <c r="B99" s="69">
        <v>0</v>
      </c>
      <c r="C99" s="69">
        <v>0</v>
      </c>
    </row>
    <row r="100" spans="1:3" ht="15.75" thickBot="1" x14ac:dyDescent="0.3">
      <c r="A100" s="64" t="s">
        <v>95</v>
      </c>
      <c r="B100" s="69">
        <v>0</v>
      </c>
      <c r="C100" s="69">
        <v>0</v>
      </c>
    </row>
    <row r="101" spans="1:3" ht="15.75" thickBot="1" x14ac:dyDescent="0.3">
      <c r="A101" s="64" t="s">
        <v>96</v>
      </c>
      <c r="B101" s="69">
        <v>0</v>
      </c>
      <c r="C101" s="69">
        <v>0</v>
      </c>
    </row>
    <row r="102" spans="1:3" ht="15.75" thickBot="1" x14ac:dyDescent="0.3">
      <c r="A102" s="64" t="s">
        <v>97</v>
      </c>
      <c r="B102" s="69">
        <v>0</v>
      </c>
      <c r="C102" s="69">
        <v>0</v>
      </c>
    </row>
    <row r="103" spans="1:3" ht="28.9" customHeight="1" thickBot="1" x14ac:dyDescent="0.3">
      <c r="A103" s="64" t="s">
        <v>98</v>
      </c>
      <c r="B103" s="69">
        <v>0</v>
      </c>
      <c r="C103" s="69">
        <v>0</v>
      </c>
    </row>
    <row r="104" spans="1:3" ht="28.9" customHeight="1" thickBot="1" x14ac:dyDescent="0.3">
      <c r="A104" s="64" t="s">
        <v>99</v>
      </c>
      <c r="B104" s="69">
        <v>0</v>
      </c>
      <c r="C104" s="69">
        <v>0</v>
      </c>
    </row>
    <row r="105" spans="1:3" ht="15.75" thickBot="1" x14ac:dyDescent="0.3">
      <c r="A105" s="64" t="s">
        <v>100</v>
      </c>
      <c r="B105" s="69">
        <v>0</v>
      </c>
      <c r="C105" s="69">
        <v>0</v>
      </c>
    </row>
    <row r="106" spans="1:3" s="17" customFormat="1" ht="28.9" customHeight="1" thickBot="1" x14ac:dyDescent="0.25">
      <c r="A106" s="64" t="s">
        <v>101</v>
      </c>
      <c r="B106" s="69">
        <v>0</v>
      </c>
      <c r="C106" s="69">
        <v>0</v>
      </c>
    </row>
    <row r="107" spans="1:3" ht="15.75" thickBot="1" x14ac:dyDescent="0.3">
      <c r="A107" s="64" t="s">
        <v>102</v>
      </c>
      <c r="B107" s="69">
        <v>0</v>
      </c>
      <c r="C107" s="69">
        <v>0</v>
      </c>
    </row>
    <row r="108" spans="1:3" ht="15.75" thickBot="1" x14ac:dyDescent="0.3">
      <c r="A108" s="64" t="s">
        <v>103</v>
      </c>
      <c r="B108" s="69">
        <v>0</v>
      </c>
      <c r="C108" s="69">
        <v>0</v>
      </c>
    </row>
    <row r="109" spans="1:3" ht="15.75" thickBot="1" x14ac:dyDescent="0.3">
      <c r="A109" s="64" t="s">
        <v>104</v>
      </c>
      <c r="B109" s="69">
        <v>0</v>
      </c>
      <c r="C109" s="69">
        <v>0</v>
      </c>
    </row>
    <row r="110" spans="1:3" ht="15.75" thickBot="1" x14ac:dyDescent="0.3">
      <c r="A110" s="64" t="s">
        <v>105</v>
      </c>
      <c r="B110" s="69">
        <v>0</v>
      </c>
      <c r="C110" s="69">
        <v>0</v>
      </c>
    </row>
    <row r="111" spans="1:3" ht="15.75" thickBot="1" x14ac:dyDescent="0.3">
      <c r="A111" s="64" t="s">
        <v>106</v>
      </c>
      <c r="B111" s="68">
        <v>0</v>
      </c>
      <c r="C111" s="68">
        <v>0</v>
      </c>
    </row>
    <row r="112" spans="1:3" ht="15.75" thickBot="1" x14ac:dyDescent="0.3">
      <c r="A112" s="64" t="s">
        <v>107</v>
      </c>
      <c r="B112" s="67">
        <v>0</v>
      </c>
      <c r="C112" s="67">
        <v>0</v>
      </c>
    </row>
    <row r="113" spans="1:3" ht="15.75" thickBot="1" x14ac:dyDescent="0.3">
      <c r="A113" s="64" t="s">
        <v>108</v>
      </c>
      <c r="B113" s="63"/>
      <c r="C113" s="63"/>
    </row>
    <row r="114" spans="1:3" ht="15.75" thickBot="1" x14ac:dyDescent="0.3">
      <c r="A114" s="64" t="s">
        <v>109</v>
      </c>
      <c r="B114" s="69">
        <v>0</v>
      </c>
      <c r="C114" s="69">
        <v>0</v>
      </c>
    </row>
    <row r="115" spans="1:3" ht="15.75" thickBot="1" x14ac:dyDescent="0.3">
      <c r="A115" s="64" t="s">
        <v>110</v>
      </c>
      <c r="B115" s="69">
        <v>0</v>
      </c>
      <c r="C115" s="69">
        <v>0</v>
      </c>
    </row>
    <row r="116" spans="1:3" ht="15.75" thickBot="1" x14ac:dyDescent="0.3">
      <c r="A116" s="64" t="s">
        <v>111</v>
      </c>
      <c r="B116" s="69">
        <v>0</v>
      </c>
      <c r="C116" s="69">
        <v>0</v>
      </c>
    </row>
    <row r="117" spans="1:3" ht="15.75" thickBot="1" x14ac:dyDescent="0.3">
      <c r="A117" s="64" t="s">
        <v>112</v>
      </c>
      <c r="B117" s="69">
        <v>0</v>
      </c>
      <c r="C117" s="69">
        <v>0</v>
      </c>
    </row>
    <row r="118" spans="1:3" ht="15.75" thickBot="1" x14ac:dyDescent="0.3">
      <c r="A118" s="64" t="s">
        <v>113</v>
      </c>
      <c r="B118" s="69">
        <v>0</v>
      </c>
      <c r="C118" s="69">
        <v>0</v>
      </c>
    </row>
    <row r="119" spans="1:3" ht="15.75" thickBot="1" x14ac:dyDescent="0.3">
      <c r="A119" s="64" t="s">
        <v>114</v>
      </c>
      <c r="B119" s="69">
        <v>0</v>
      </c>
      <c r="C119" s="69">
        <v>0</v>
      </c>
    </row>
    <row r="120" spans="1:3" ht="15.75" thickBot="1" x14ac:dyDescent="0.3">
      <c r="A120" s="64" t="s">
        <v>115</v>
      </c>
      <c r="B120" s="69">
        <v>0</v>
      </c>
      <c r="C120" s="69">
        <v>0</v>
      </c>
    </row>
    <row r="121" spans="1:3" ht="15.75" thickBot="1" x14ac:dyDescent="0.3">
      <c r="A121" s="64" t="s">
        <v>116</v>
      </c>
      <c r="B121" s="69">
        <v>0</v>
      </c>
      <c r="C121" s="69">
        <v>0</v>
      </c>
    </row>
    <row r="122" spans="1:3" ht="15.75" thickBot="1" x14ac:dyDescent="0.3">
      <c r="A122" s="64" t="s">
        <v>117</v>
      </c>
      <c r="B122" s="69">
        <v>0</v>
      </c>
      <c r="C122" s="69">
        <v>0</v>
      </c>
    </row>
    <row r="123" spans="1:3" ht="15.75" thickBot="1" x14ac:dyDescent="0.3">
      <c r="A123" s="64" t="s">
        <v>118</v>
      </c>
      <c r="B123" s="69">
        <v>0</v>
      </c>
      <c r="C123" s="69">
        <v>0</v>
      </c>
    </row>
    <row r="124" spans="1:3" ht="15.75" thickBot="1" x14ac:dyDescent="0.3">
      <c r="A124" s="64" t="s">
        <v>119</v>
      </c>
      <c r="B124" s="68">
        <v>0</v>
      </c>
      <c r="C124" s="68">
        <v>0</v>
      </c>
    </row>
    <row r="125" spans="1:3" ht="15.75" thickBot="1" x14ac:dyDescent="0.3">
      <c r="A125" s="64" t="s">
        <v>120</v>
      </c>
      <c r="B125" s="70">
        <v>0</v>
      </c>
      <c r="C125" s="70">
        <v>0</v>
      </c>
    </row>
    <row r="126" spans="1:3" ht="15.75" thickBot="1" x14ac:dyDescent="0.3">
      <c r="A126" s="64" t="s">
        <v>121</v>
      </c>
      <c r="B126" s="67">
        <v>2152</v>
      </c>
      <c r="C126" s="67">
        <v>2362.5</v>
      </c>
    </row>
    <row r="127" spans="1:3" ht="15.75" thickBot="1" x14ac:dyDescent="0.3">
      <c r="A127" s="64" t="s">
        <v>122</v>
      </c>
      <c r="B127" s="63"/>
      <c r="C127" s="63"/>
    </row>
    <row r="128" spans="1:3" ht="15.75" thickBot="1" x14ac:dyDescent="0.3">
      <c r="A128" s="64" t="s">
        <v>123</v>
      </c>
      <c r="B128" s="63"/>
      <c r="C128" s="63"/>
    </row>
    <row r="129" spans="1:3" ht="15.75" thickBot="1" x14ac:dyDescent="0.3">
      <c r="A129" s="64" t="s">
        <v>124</v>
      </c>
      <c r="B129" s="69">
        <v>0</v>
      </c>
      <c r="C129" s="69">
        <v>0</v>
      </c>
    </row>
    <row r="130" spans="1:3" ht="15.75" thickBot="1" x14ac:dyDescent="0.3">
      <c r="A130" s="64" t="s">
        <v>125</v>
      </c>
      <c r="B130" s="69">
        <v>114</v>
      </c>
      <c r="C130" s="69">
        <v>126</v>
      </c>
    </row>
    <row r="131" spans="1:3" ht="15.75" thickBot="1" x14ac:dyDescent="0.3">
      <c r="A131" s="64" t="s">
        <v>126</v>
      </c>
      <c r="B131" s="69">
        <v>48</v>
      </c>
      <c r="C131" s="69">
        <v>54</v>
      </c>
    </row>
    <row r="132" spans="1:3" ht="15.75" thickBot="1" x14ac:dyDescent="0.3">
      <c r="A132" s="64" t="s">
        <v>127</v>
      </c>
      <c r="B132" s="69">
        <v>228</v>
      </c>
      <c r="C132" s="69">
        <v>288</v>
      </c>
    </row>
    <row r="133" spans="1:3" ht="15.75" thickBot="1" x14ac:dyDescent="0.3">
      <c r="A133" s="64" t="s">
        <v>128</v>
      </c>
      <c r="B133" s="69">
        <v>72</v>
      </c>
      <c r="C133" s="69">
        <v>132</v>
      </c>
    </row>
    <row r="134" spans="1:3" ht="15.75" thickBot="1" x14ac:dyDescent="0.3">
      <c r="A134" s="64" t="s">
        <v>129</v>
      </c>
      <c r="B134" s="69">
        <v>36</v>
      </c>
      <c r="C134" s="69">
        <v>90</v>
      </c>
    </row>
    <row r="135" spans="1:3" ht="15.75" thickBot="1" x14ac:dyDescent="0.3">
      <c r="A135" s="64" t="s">
        <v>130</v>
      </c>
      <c r="B135" s="69">
        <v>7</v>
      </c>
      <c r="C135" s="69">
        <v>0</v>
      </c>
    </row>
    <row r="136" spans="1:3" ht="15.75" thickBot="1" x14ac:dyDescent="0.3">
      <c r="A136" s="64" t="s">
        <v>131</v>
      </c>
      <c r="B136" s="69">
        <v>19</v>
      </c>
      <c r="C136" s="69">
        <v>30</v>
      </c>
    </row>
    <row r="137" spans="1:3" ht="15.75" thickBot="1" x14ac:dyDescent="0.3">
      <c r="A137" s="64" t="s">
        <v>132</v>
      </c>
      <c r="B137" s="69">
        <v>90</v>
      </c>
      <c r="C137" s="69">
        <v>102</v>
      </c>
    </row>
    <row r="138" spans="1:3" ht="15.75" thickBot="1" x14ac:dyDescent="0.3">
      <c r="A138" s="64" t="s">
        <v>133</v>
      </c>
      <c r="B138" s="69">
        <v>228</v>
      </c>
      <c r="C138" s="69">
        <v>360</v>
      </c>
    </row>
    <row r="139" spans="1:3" ht="15.75" thickBot="1" x14ac:dyDescent="0.3">
      <c r="A139" s="64" t="s">
        <v>134</v>
      </c>
      <c r="B139" s="66">
        <v>1044</v>
      </c>
      <c r="C139" s="66">
        <v>1026</v>
      </c>
    </row>
    <row r="140" spans="1:3" ht="15.75" thickBot="1" x14ac:dyDescent="0.3">
      <c r="A140" s="64" t="s">
        <v>135</v>
      </c>
      <c r="B140" s="67">
        <v>1886</v>
      </c>
      <c r="C140" s="67">
        <v>2208</v>
      </c>
    </row>
    <row r="141" spans="1:3" ht="15.75" thickBot="1" x14ac:dyDescent="0.3">
      <c r="A141" s="64" t="s">
        <v>136</v>
      </c>
      <c r="B141" s="63"/>
      <c r="C141" s="63"/>
    </row>
    <row r="142" spans="1:3" ht="15.75" thickBot="1" x14ac:dyDescent="0.3">
      <c r="A142" s="64" t="s">
        <v>137</v>
      </c>
      <c r="B142" s="69">
        <v>0</v>
      </c>
      <c r="C142" s="69">
        <v>0</v>
      </c>
    </row>
    <row r="143" spans="1:3" ht="15.75" thickBot="1" x14ac:dyDescent="0.3">
      <c r="A143" s="64" t="s">
        <v>138</v>
      </c>
      <c r="B143" s="69">
        <v>0</v>
      </c>
      <c r="C143" s="69">
        <v>0</v>
      </c>
    </row>
    <row r="144" spans="1:3" ht="15.75" thickBot="1" x14ac:dyDescent="0.3">
      <c r="A144" s="64" t="s">
        <v>139</v>
      </c>
      <c r="B144" s="69">
        <v>0</v>
      </c>
      <c r="C144" s="69">
        <v>0</v>
      </c>
    </row>
    <row r="145" spans="1:3" ht="15.75" thickBot="1" x14ac:dyDescent="0.3">
      <c r="A145" s="64" t="s">
        <v>140</v>
      </c>
      <c r="B145" s="69">
        <v>0</v>
      </c>
      <c r="C145" s="69">
        <v>0</v>
      </c>
    </row>
    <row r="146" spans="1:3" ht="15.75" thickBot="1" x14ac:dyDescent="0.3">
      <c r="A146" s="64" t="s">
        <v>141</v>
      </c>
      <c r="B146" s="69">
        <v>0</v>
      </c>
      <c r="C146" s="69">
        <v>0</v>
      </c>
    </row>
    <row r="147" spans="1:3" ht="15.75" thickBot="1" x14ac:dyDescent="0.3">
      <c r="A147" s="64" t="s">
        <v>142</v>
      </c>
      <c r="B147" s="69">
        <v>0</v>
      </c>
      <c r="C147" s="69">
        <v>0</v>
      </c>
    </row>
    <row r="148" spans="1:3" ht="15.75" thickBot="1" x14ac:dyDescent="0.3">
      <c r="A148" s="64" t="s">
        <v>143</v>
      </c>
      <c r="B148" s="69">
        <v>0</v>
      </c>
      <c r="C148" s="69">
        <v>0</v>
      </c>
    </row>
    <row r="149" spans="1:3" ht="15.75" thickBot="1" x14ac:dyDescent="0.3">
      <c r="A149" s="64" t="s">
        <v>144</v>
      </c>
      <c r="B149" s="68">
        <v>0</v>
      </c>
      <c r="C149" s="68">
        <v>0</v>
      </c>
    </row>
    <row r="150" spans="1:3" ht="15.75" thickBot="1" x14ac:dyDescent="0.3">
      <c r="A150" s="64" t="s">
        <v>145</v>
      </c>
      <c r="B150" s="67">
        <v>0</v>
      </c>
      <c r="C150" s="67">
        <v>0</v>
      </c>
    </row>
    <row r="151" spans="1:3" ht="15.75" thickBot="1" x14ac:dyDescent="0.3">
      <c r="A151" s="64" t="s">
        <v>146</v>
      </c>
      <c r="B151" s="63"/>
      <c r="C151" s="63"/>
    </row>
    <row r="152" spans="1:3" ht="15.75" thickBot="1" x14ac:dyDescent="0.3">
      <c r="A152" s="64" t="s">
        <v>147</v>
      </c>
      <c r="B152" s="69">
        <v>0</v>
      </c>
      <c r="C152" s="69">
        <v>0</v>
      </c>
    </row>
    <row r="153" spans="1:3" ht="15.75" thickBot="1" x14ac:dyDescent="0.3">
      <c r="A153" s="64" t="s">
        <v>148</v>
      </c>
      <c r="B153" s="69">
        <v>0</v>
      </c>
      <c r="C153" s="69">
        <v>0</v>
      </c>
    </row>
    <row r="154" spans="1:3" ht="15.75" thickBot="1" x14ac:dyDescent="0.3">
      <c r="A154" s="64" t="s">
        <v>149</v>
      </c>
      <c r="B154" s="69">
        <v>0</v>
      </c>
      <c r="C154" s="69">
        <v>0</v>
      </c>
    </row>
    <row r="155" spans="1:3" ht="15.75" thickBot="1" x14ac:dyDescent="0.3">
      <c r="A155" s="64" t="s">
        <v>150</v>
      </c>
      <c r="B155" s="68">
        <v>0</v>
      </c>
      <c r="C155" s="68">
        <v>0</v>
      </c>
    </row>
    <row r="156" spans="1:3" ht="15.75" thickBot="1" x14ac:dyDescent="0.3">
      <c r="A156" s="64" t="s">
        <v>151</v>
      </c>
      <c r="B156" s="70">
        <v>0</v>
      </c>
      <c r="C156" s="70">
        <v>0</v>
      </c>
    </row>
    <row r="157" spans="1:3" ht="15.75" thickBot="1" x14ac:dyDescent="0.3">
      <c r="A157" s="64" t="s">
        <v>152</v>
      </c>
      <c r="B157" s="67">
        <v>1886</v>
      </c>
      <c r="C157" s="67">
        <v>2208</v>
      </c>
    </row>
    <row r="158" spans="1:3" ht="15.75" thickBot="1" x14ac:dyDescent="0.3">
      <c r="A158" s="64" t="s">
        <v>153</v>
      </c>
      <c r="B158" s="69">
        <v>0</v>
      </c>
      <c r="C158" s="69">
        <v>0</v>
      </c>
    </row>
    <row r="159" spans="1:3" ht="15.75" thickBot="1" x14ac:dyDescent="0.3">
      <c r="A159" s="64" t="s">
        <v>154</v>
      </c>
      <c r="B159" s="69">
        <v>0</v>
      </c>
      <c r="C159" s="69">
        <v>0</v>
      </c>
    </row>
    <row r="160" spans="1:3" ht="15.75" thickBot="1" x14ac:dyDescent="0.3">
      <c r="A160" s="64" t="s">
        <v>155</v>
      </c>
      <c r="B160" s="68">
        <v>0</v>
      </c>
      <c r="C160" s="68">
        <v>0</v>
      </c>
    </row>
    <row r="161" spans="1:3" ht="15.75" thickBot="1" x14ac:dyDescent="0.3">
      <c r="A161" s="64" t="s">
        <v>156</v>
      </c>
      <c r="B161" s="70">
        <v>31602.86</v>
      </c>
      <c r="C161" s="70">
        <v>32939.71</v>
      </c>
    </row>
    <row r="162" spans="1:3" ht="15.75" thickBot="1" x14ac:dyDescent="0.3">
      <c r="A162" s="64" t="s">
        <v>157</v>
      </c>
      <c r="B162" s="70">
        <v>31602.86</v>
      </c>
      <c r="C162" s="70">
        <v>32939.71</v>
      </c>
    </row>
    <row r="163" spans="1:3" ht="15.75" thickBot="1" x14ac:dyDescent="0.3">
      <c r="A163" s="64" t="s">
        <v>158</v>
      </c>
      <c r="B163" s="67">
        <v>31602.86</v>
      </c>
      <c r="C163" s="67">
        <v>32939.71</v>
      </c>
    </row>
    <row r="164" spans="1:3" ht="15.75" thickBot="1" x14ac:dyDescent="0.3">
      <c r="A164" s="64" t="s">
        <v>159</v>
      </c>
      <c r="B164" s="63"/>
      <c r="C164" s="63"/>
    </row>
    <row r="165" spans="1:3" ht="15.75" thickBot="1" x14ac:dyDescent="0.3">
      <c r="A165" s="64" t="s">
        <v>160</v>
      </c>
      <c r="B165" s="65">
        <v>78170.44</v>
      </c>
      <c r="C165" s="65">
        <v>101931.99</v>
      </c>
    </row>
    <row r="166" spans="1:3" ht="15.75" thickBot="1" x14ac:dyDescent="0.3">
      <c r="A166" s="64" t="s">
        <v>161</v>
      </c>
      <c r="B166" s="69">
        <v>29.85</v>
      </c>
      <c r="C166" s="69">
        <v>29.85</v>
      </c>
    </row>
    <row r="167" spans="1:3" ht="15.75" thickBot="1" x14ac:dyDescent="0.3">
      <c r="A167" s="64" t="s">
        <v>162</v>
      </c>
      <c r="B167" s="63"/>
      <c r="C167" s="63"/>
    </row>
    <row r="168" spans="1:3" ht="15.75" thickBot="1" x14ac:dyDescent="0.3">
      <c r="A168" s="64" t="s">
        <v>163</v>
      </c>
      <c r="B168" s="69">
        <v>46.11</v>
      </c>
      <c r="C168" s="69">
        <v>46.11</v>
      </c>
    </row>
    <row r="169" spans="1:3" ht="15.75" thickBot="1" x14ac:dyDescent="0.3">
      <c r="A169" s="64" t="s">
        <v>164</v>
      </c>
      <c r="B169" s="65">
        <v>6550.77</v>
      </c>
      <c r="C169" s="65">
        <v>6550.77</v>
      </c>
    </row>
    <row r="170" spans="1:3" ht="15.75" thickBot="1" x14ac:dyDescent="0.3">
      <c r="A170" s="64" t="s">
        <v>165</v>
      </c>
      <c r="B170" s="65">
        <v>2977.73</v>
      </c>
      <c r="C170" s="65">
        <v>2977.73</v>
      </c>
    </row>
    <row r="171" spans="1:3" ht="15.75" thickBot="1" x14ac:dyDescent="0.3">
      <c r="A171" s="64" t="s">
        <v>166</v>
      </c>
      <c r="B171" s="65">
        <v>5888.04</v>
      </c>
      <c r="C171" s="65">
        <v>5888.04</v>
      </c>
    </row>
    <row r="172" spans="1:3" ht="15.75" thickBot="1" x14ac:dyDescent="0.3">
      <c r="A172" s="64" t="s">
        <v>167</v>
      </c>
      <c r="B172" s="69">
        <v>911.9</v>
      </c>
      <c r="C172" s="69">
        <v>911.9</v>
      </c>
    </row>
    <row r="173" spans="1:3" ht="15.75" thickBot="1" x14ac:dyDescent="0.3">
      <c r="A173" s="64" t="s">
        <v>168</v>
      </c>
      <c r="B173" s="65">
        <v>4319.8900000000003</v>
      </c>
      <c r="C173" s="65">
        <v>4319.8900000000003</v>
      </c>
    </row>
    <row r="174" spans="1:3" ht="15.75" thickBot="1" x14ac:dyDescent="0.3">
      <c r="A174" s="64" t="s">
        <v>169</v>
      </c>
      <c r="B174" s="65">
        <v>1422.69</v>
      </c>
      <c r="C174" s="65">
        <v>1422.69</v>
      </c>
    </row>
    <row r="175" spans="1:3" ht="15.75" thickBot="1" x14ac:dyDescent="0.3">
      <c r="A175" s="64" t="s">
        <v>170</v>
      </c>
      <c r="B175" s="65">
        <v>2341.67</v>
      </c>
      <c r="C175" s="65">
        <v>2341.67</v>
      </c>
    </row>
    <row r="176" spans="1:3" ht="15.75" thickBot="1" x14ac:dyDescent="0.3">
      <c r="A176" s="64" t="s">
        <v>171</v>
      </c>
      <c r="B176" s="65">
        <v>2383.7600000000002</v>
      </c>
      <c r="C176" s="65">
        <v>2383.7600000000002</v>
      </c>
    </row>
    <row r="177" spans="1:3" ht="15.75" thickBot="1" x14ac:dyDescent="0.3">
      <c r="A177" s="64" t="s">
        <v>172</v>
      </c>
      <c r="B177" s="66">
        <v>1116</v>
      </c>
      <c r="C177" s="66">
        <v>1116</v>
      </c>
    </row>
    <row r="178" spans="1:3" ht="15.75" thickBot="1" x14ac:dyDescent="0.3">
      <c r="A178" s="64" t="s">
        <v>173</v>
      </c>
      <c r="B178" s="67">
        <v>27958.560000000001</v>
      </c>
      <c r="C178" s="67">
        <v>27958.560000000001</v>
      </c>
    </row>
    <row r="179" spans="1:3" ht="15.75" thickBot="1" x14ac:dyDescent="0.3">
      <c r="A179" s="64" t="s">
        <v>174</v>
      </c>
      <c r="B179" s="63"/>
      <c r="C179" s="63"/>
    </row>
    <row r="180" spans="1:3" ht="15.75" thickBot="1" x14ac:dyDescent="0.3">
      <c r="A180" s="64" t="s">
        <v>175</v>
      </c>
      <c r="B180" s="65">
        <v>3282.07</v>
      </c>
      <c r="C180" s="65">
        <v>3282.07</v>
      </c>
    </row>
    <row r="181" spans="1:3" ht="15.75" thickBot="1" x14ac:dyDescent="0.3">
      <c r="A181" s="64" t="s">
        <v>176</v>
      </c>
      <c r="B181" s="65">
        <v>2428.7800000000002</v>
      </c>
      <c r="C181" s="65">
        <v>2428.7800000000002</v>
      </c>
    </row>
    <row r="182" spans="1:3" ht="15.75" thickBot="1" x14ac:dyDescent="0.3">
      <c r="A182" s="64" t="s">
        <v>177</v>
      </c>
      <c r="B182" s="69">
        <v>0</v>
      </c>
      <c r="C182" s="69">
        <v>0</v>
      </c>
    </row>
    <row r="183" spans="1:3" ht="15.75" thickBot="1" x14ac:dyDescent="0.3">
      <c r="A183" s="64" t="s">
        <v>178</v>
      </c>
      <c r="B183" s="65">
        <v>4732.7299999999996</v>
      </c>
      <c r="C183" s="65">
        <v>4732.7299999999996</v>
      </c>
    </row>
    <row r="184" spans="1:3" ht="15.75" thickBot="1" x14ac:dyDescent="0.3">
      <c r="A184" s="64" t="s">
        <v>179</v>
      </c>
      <c r="B184" s="65">
        <v>1224.6099999999999</v>
      </c>
      <c r="C184" s="65">
        <v>1224.6099999999999</v>
      </c>
    </row>
    <row r="185" spans="1:3" ht="15.75" thickBot="1" x14ac:dyDescent="0.3">
      <c r="A185" s="64" t="s">
        <v>180</v>
      </c>
      <c r="B185" s="65">
        <v>2651.5</v>
      </c>
      <c r="C185" s="65">
        <v>2651.5</v>
      </c>
    </row>
    <row r="186" spans="1:3" ht="15.75" thickBot="1" x14ac:dyDescent="0.3">
      <c r="A186" s="64" t="s">
        <v>181</v>
      </c>
      <c r="B186" s="69">
        <v>0</v>
      </c>
      <c r="C186" s="69">
        <v>0</v>
      </c>
    </row>
    <row r="187" spans="1:3" ht="15.75" thickBot="1" x14ac:dyDescent="0.3">
      <c r="A187" s="64" t="s">
        <v>182</v>
      </c>
      <c r="B187" s="65">
        <v>4245.13</v>
      </c>
      <c r="C187" s="65">
        <v>4245.13</v>
      </c>
    </row>
    <row r="188" spans="1:3" ht="15.75" thickBot="1" x14ac:dyDescent="0.3">
      <c r="A188" s="64" t="s">
        <v>183</v>
      </c>
      <c r="B188" s="65">
        <v>1285.3</v>
      </c>
      <c r="C188" s="65">
        <v>1285.3</v>
      </c>
    </row>
    <row r="189" spans="1:3" ht="15.75" thickBot="1" x14ac:dyDescent="0.3">
      <c r="A189" s="64" t="s">
        <v>184</v>
      </c>
      <c r="B189" s="69">
        <v>327.08999999999997</v>
      </c>
      <c r="C189" s="69">
        <v>327.08999999999997</v>
      </c>
    </row>
    <row r="190" spans="1:3" ht="15.75" thickBot="1" x14ac:dyDescent="0.3">
      <c r="A190" s="64" t="s">
        <v>185</v>
      </c>
      <c r="B190" s="65">
        <v>3552.77</v>
      </c>
      <c r="C190" s="65">
        <v>3552.77</v>
      </c>
    </row>
    <row r="191" spans="1:3" ht="15.75" thickBot="1" x14ac:dyDescent="0.3">
      <c r="A191" s="64" t="s">
        <v>186</v>
      </c>
      <c r="B191" s="65">
        <v>2845.1</v>
      </c>
      <c r="C191" s="65">
        <v>2845.1</v>
      </c>
    </row>
    <row r="192" spans="1:3" ht="15.75" thickBot="1" x14ac:dyDescent="0.3">
      <c r="A192" s="64" t="s">
        <v>187</v>
      </c>
      <c r="B192" s="68">
        <v>220</v>
      </c>
      <c r="C192" s="68">
        <v>145</v>
      </c>
    </row>
    <row r="193" spans="1:3" ht="15.75" thickBot="1" x14ac:dyDescent="0.3">
      <c r="A193" s="64" t="s">
        <v>188</v>
      </c>
      <c r="B193" s="67">
        <v>3065.1</v>
      </c>
      <c r="C193" s="67">
        <v>2990.1</v>
      </c>
    </row>
    <row r="194" spans="1:3" ht="15.75" thickBot="1" x14ac:dyDescent="0.3">
      <c r="A194" s="64" t="s">
        <v>189</v>
      </c>
      <c r="B194" s="66">
        <v>2021.97</v>
      </c>
      <c r="C194" s="66">
        <v>2021.97</v>
      </c>
    </row>
    <row r="195" spans="1:3" ht="15.75" thickBot="1" x14ac:dyDescent="0.3">
      <c r="A195" s="64" t="s">
        <v>190</v>
      </c>
      <c r="B195" s="67">
        <v>28817.05</v>
      </c>
      <c r="C195" s="67">
        <v>28742.05</v>
      </c>
    </row>
    <row r="196" spans="1:3" ht="15.75" thickBot="1" x14ac:dyDescent="0.3">
      <c r="A196" s="64" t="s">
        <v>191</v>
      </c>
      <c r="B196" s="66">
        <v>40894.83</v>
      </c>
      <c r="C196" s="66">
        <v>41529.33</v>
      </c>
    </row>
    <row r="197" spans="1:3" ht="15.75" thickBot="1" x14ac:dyDescent="0.3">
      <c r="A197" s="64" t="s">
        <v>192</v>
      </c>
      <c r="B197" s="70">
        <v>175870.73</v>
      </c>
      <c r="C197" s="70">
        <v>200191.78</v>
      </c>
    </row>
    <row r="198" spans="1:3" ht="15.75" thickBot="1" x14ac:dyDescent="0.3">
      <c r="A198" s="64" t="s">
        <v>193</v>
      </c>
      <c r="B198" s="67">
        <v>207473.59</v>
      </c>
      <c r="C198" s="67">
        <v>233131.49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79" t="s">
        <v>625</v>
      </c>
      <c r="B202" s="80"/>
      <c r="C202" s="81"/>
    </row>
    <row r="203" spans="1:3" x14ac:dyDescent="0.25">
      <c r="A203" s="78"/>
      <c r="B203" s="78"/>
      <c r="C203" s="78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1"/>
  <sheetViews>
    <sheetView workbookViewId="0">
      <pane xSplit="8" ySplit="5" topLeftCell="I365" activePane="bottomRight" state="frozenSplit"/>
      <selection pane="topRight" activeCell="I1" sqref="I1"/>
      <selection pane="bottomLeft" activeCell="A6" sqref="A6"/>
      <selection pane="bottomRight" activeCell="K247" sqref="K247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616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614</v>
      </c>
      <c r="J5" s="21" t="s">
        <v>615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30428.83</v>
      </c>
      <c r="J8" s="35">
        <v>30428.83</v>
      </c>
      <c r="K8" s="35">
        <v>56144</v>
      </c>
      <c r="L8" s="32">
        <f>J8/K8</f>
        <v>0.54197830578512396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7671.17</v>
      </c>
      <c r="J9" s="35">
        <v>7671.17</v>
      </c>
      <c r="K9" s="35">
        <v>19844</v>
      </c>
      <c r="L9" s="32">
        <f t="shared" ref="L9:L11" si="0">J9/K9</f>
        <v>0.3865737754484983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875.17</v>
      </c>
      <c r="J10" s="35">
        <v>875.17</v>
      </c>
      <c r="K10" s="35">
        <v>944</v>
      </c>
      <c r="L10" s="32">
        <f t="shared" si="0"/>
        <v>0.92708686440677956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2224.33</v>
      </c>
      <c r="J11" s="35">
        <v>2224.33</v>
      </c>
      <c r="K11" s="35">
        <v>2590</v>
      </c>
      <c r="L11" s="32">
        <f t="shared" si="0"/>
        <v>0.85881467181467175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0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41199.5</v>
      </c>
      <c r="J13" s="30">
        <f>SUM(J8:J12)</f>
        <v>41199.5</v>
      </c>
      <c r="K13" s="35">
        <f>SUM(K8:K12)</f>
        <v>80040</v>
      </c>
      <c r="L13" s="32">
        <f>J13/K13</f>
        <v>0.51473638180909542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600</v>
      </c>
      <c r="J16" s="35">
        <v>600</v>
      </c>
      <c r="K16" s="35">
        <v>7800</v>
      </c>
      <c r="L16" s="32">
        <f t="shared" ref="L16:L20" si="1">J16/K16</f>
        <v>7.6923076923076927E-2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0</v>
      </c>
      <c r="J17" s="35">
        <v>0</v>
      </c>
      <c r="K17" s="35">
        <v>3900</v>
      </c>
      <c r="L17" s="32">
        <f t="shared" si="1"/>
        <v>0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175</v>
      </c>
      <c r="J18" s="35">
        <v>175</v>
      </c>
      <c r="K18" s="35">
        <v>1925</v>
      </c>
      <c r="L18" s="32">
        <f t="shared" si="1"/>
        <v>9.0909090909090912E-2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0</v>
      </c>
      <c r="J19" s="36">
        <v>0</v>
      </c>
      <c r="K19" s="36">
        <v>1000</v>
      </c>
      <c r="L19" s="33">
        <f t="shared" si="1"/>
        <v>0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775</v>
      </c>
      <c r="J20" s="30">
        <f>SUM(J16:J19)</f>
        <v>775</v>
      </c>
      <c r="K20" s="30">
        <f>SUM(K16:K19)</f>
        <v>14625</v>
      </c>
      <c r="L20" s="32">
        <f t="shared" si="1"/>
        <v>5.2991452991452991E-2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0</v>
      </c>
      <c r="J23" s="35">
        <v>0</v>
      </c>
      <c r="K23" s="35">
        <v>50</v>
      </c>
      <c r="L23" s="32">
        <f t="shared" ref="L23:L27" si="2">J23/K23</f>
        <v>0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140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90</v>
      </c>
      <c r="J25" s="35">
        <v>90</v>
      </c>
      <c r="K25" s="35">
        <v>450</v>
      </c>
      <c r="L25" s="32">
        <f t="shared" si="2"/>
        <v>0.2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100</v>
      </c>
      <c r="J26" s="36">
        <v>100</v>
      </c>
      <c r="K26" s="36">
        <v>300</v>
      </c>
      <c r="L26" s="33">
        <f t="shared" si="2"/>
        <v>0.33333333333333331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330</v>
      </c>
      <c r="J27" s="30">
        <f>SUM(J23:J26)</f>
        <v>330</v>
      </c>
      <c r="K27" s="30">
        <f>SUM(K23:K26)</f>
        <v>1080</v>
      </c>
      <c r="L27" s="32">
        <f t="shared" si="2"/>
        <v>0.30555555555555558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0</v>
      </c>
      <c r="J32" s="35">
        <v>0</v>
      </c>
      <c r="K32" s="35">
        <v>100</v>
      </c>
      <c r="L32" s="32">
        <f>J32/K32</f>
        <v>0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11887.5</v>
      </c>
      <c r="J34" s="35">
        <v>11887.5</v>
      </c>
      <c r="K34" s="35">
        <v>24000</v>
      </c>
      <c r="L34" s="32">
        <f t="shared" ref="L34:L39" si="3">J34/K34</f>
        <v>0.49531249999999999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1.63</v>
      </c>
      <c r="J35" s="35">
        <v>1.63</v>
      </c>
      <c r="K35" s="35">
        <v>65</v>
      </c>
      <c r="L35" s="32">
        <f t="shared" si="3"/>
        <v>2.5076923076923077E-2</v>
      </c>
    </row>
    <row r="36" spans="1:12" x14ac:dyDescent="0.25">
      <c r="A36" s="2"/>
      <c r="B36" s="2"/>
      <c r="C36" s="2"/>
      <c r="D36" s="27"/>
      <c r="E36" s="27"/>
      <c r="F36" s="54" t="s">
        <v>224</v>
      </c>
      <c r="H36"/>
      <c r="I36" s="30">
        <v>0</v>
      </c>
      <c r="J36" s="35">
        <v>0</v>
      </c>
      <c r="K36" s="35">
        <v>2750</v>
      </c>
      <c r="L36" s="32">
        <f t="shared" si="3"/>
        <v>0</v>
      </c>
    </row>
    <row r="37" spans="1:12" x14ac:dyDescent="0.25">
      <c r="A37" s="2"/>
      <c r="B37" s="2"/>
      <c r="C37" s="2"/>
      <c r="D37" s="27"/>
      <c r="E37" s="27"/>
      <c r="F37" s="54" t="s">
        <v>225</v>
      </c>
      <c r="H37"/>
      <c r="I37" s="30">
        <v>0</v>
      </c>
      <c r="J37" s="35">
        <v>0</v>
      </c>
      <c r="K37" s="35">
        <v>8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226</v>
      </c>
      <c r="H38"/>
      <c r="I38" s="30">
        <v>120</v>
      </c>
      <c r="J38" s="35">
        <v>120</v>
      </c>
      <c r="K38" s="35">
        <v>80</v>
      </c>
      <c r="L38" s="32">
        <f t="shared" si="3"/>
        <v>1.5</v>
      </c>
    </row>
    <row r="39" spans="1:12" x14ac:dyDescent="0.25">
      <c r="A39" s="2"/>
      <c r="B39" s="2"/>
      <c r="C39" s="2"/>
      <c r="D39" s="27"/>
      <c r="E39" s="27"/>
      <c r="F39" s="28" t="s">
        <v>227</v>
      </c>
      <c r="H39"/>
      <c r="I39" s="55">
        <v>0</v>
      </c>
      <c r="J39" s="35">
        <v>0</v>
      </c>
      <c r="K39" s="35">
        <v>1800</v>
      </c>
      <c r="L39" s="32">
        <f t="shared" si="3"/>
        <v>0</v>
      </c>
    </row>
    <row r="40" spans="1:12" x14ac:dyDescent="0.25">
      <c r="A40" s="2"/>
      <c r="B40" s="2"/>
      <c r="C40" s="2"/>
      <c r="D40" s="27"/>
      <c r="E40" s="27"/>
      <c r="F40" s="28" t="s">
        <v>228</v>
      </c>
      <c r="H40"/>
      <c r="I40" s="31">
        <v>0</v>
      </c>
      <c r="J40" s="36">
        <v>0</v>
      </c>
      <c r="K40" s="36"/>
      <c r="L40" s="33"/>
    </row>
    <row r="41" spans="1:12" x14ac:dyDescent="0.25">
      <c r="A41" s="2"/>
      <c r="B41" s="2"/>
      <c r="C41" s="2"/>
      <c r="D41" s="27"/>
      <c r="E41" s="28" t="s">
        <v>229</v>
      </c>
      <c r="F41" s="27"/>
      <c r="G41" s="27"/>
      <c r="H41"/>
      <c r="I41" s="30">
        <f>SUM(I31:I40)</f>
        <v>12009.13</v>
      </c>
      <c r="J41" s="30">
        <f>SUM(J31:J40)</f>
        <v>12009.13</v>
      </c>
      <c r="K41" s="30">
        <f>SUM(K31:K40)</f>
        <v>28803</v>
      </c>
      <c r="L41" s="32">
        <f>J41/K41</f>
        <v>0.41694024927958889</v>
      </c>
    </row>
    <row r="42" spans="1:12" x14ac:dyDescent="0.25">
      <c r="A42" s="2"/>
      <c r="B42" s="2"/>
      <c r="C42" s="2"/>
      <c r="D42" s="27"/>
      <c r="F42" s="27"/>
      <c r="G42" s="27"/>
      <c r="H42"/>
      <c r="I42" s="30"/>
      <c r="J42" s="35"/>
      <c r="K42" s="35"/>
      <c r="L42" s="32"/>
    </row>
    <row r="43" spans="1:12" x14ac:dyDescent="0.25">
      <c r="A43" s="2"/>
      <c r="B43" s="2"/>
      <c r="C43" s="2"/>
      <c r="D43" s="27"/>
      <c r="E43" s="28" t="s">
        <v>230</v>
      </c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7"/>
      <c r="F44" s="28" t="s">
        <v>231</v>
      </c>
      <c r="G44"/>
      <c r="H44"/>
      <c r="I44" s="30">
        <v>0</v>
      </c>
      <c r="J44" s="35">
        <v>0</v>
      </c>
      <c r="K44" s="35"/>
      <c r="L44" s="32"/>
    </row>
    <row r="45" spans="1:12" ht="28.9" customHeight="1" x14ac:dyDescent="0.25">
      <c r="A45" s="2"/>
      <c r="B45" s="2"/>
      <c r="C45" s="2"/>
      <c r="D45" s="27"/>
      <c r="E45" s="27"/>
      <c r="F45" s="27"/>
      <c r="G45" s="28" t="s">
        <v>232</v>
      </c>
      <c r="H45"/>
      <c r="I45" s="30">
        <v>0</v>
      </c>
      <c r="J45" s="35">
        <v>0</v>
      </c>
      <c r="K45" s="35"/>
      <c r="L45" s="32"/>
    </row>
    <row r="46" spans="1:12" x14ac:dyDescent="0.25">
      <c r="A46" s="2"/>
      <c r="B46" s="2"/>
      <c r="C46" s="2"/>
      <c r="D46" s="27"/>
      <c r="E46" s="27"/>
      <c r="F46" s="27"/>
      <c r="G46" s="28" t="s">
        <v>233</v>
      </c>
      <c r="H46"/>
      <c r="I46" s="31">
        <v>0</v>
      </c>
      <c r="J46" s="36">
        <v>0</v>
      </c>
      <c r="K46" s="36"/>
      <c r="L46" s="33"/>
    </row>
    <row r="47" spans="1:12" x14ac:dyDescent="0.25">
      <c r="A47" s="2"/>
      <c r="B47" s="2"/>
      <c r="C47" s="2"/>
      <c r="D47" s="27"/>
      <c r="E47" s="27"/>
      <c r="F47" s="28" t="s">
        <v>234</v>
      </c>
      <c r="G47"/>
      <c r="H47"/>
      <c r="I47" s="31">
        <f>SUM(I44:I46)</f>
        <v>0</v>
      </c>
      <c r="J47" s="36">
        <f>SUM(J44:J46)</f>
        <v>0</v>
      </c>
      <c r="K47" s="36">
        <f>SUM(K44:K46)</f>
        <v>0</v>
      </c>
      <c r="L47" s="33"/>
    </row>
    <row r="48" spans="1:12" x14ac:dyDescent="0.25">
      <c r="A48" s="2"/>
      <c r="B48" s="2"/>
      <c r="C48" s="2"/>
      <c r="D48" s="27"/>
      <c r="E48" s="28" t="s">
        <v>235</v>
      </c>
      <c r="F48" s="27"/>
      <c r="G48" s="27"/>
      <c r="H48"/>
      <c r="I48" s="30">
        <f>I47</f>
        <v>0</v>
      </c>
      <c r="J48" s="30">
        <f>J47</f>
        <v>0</v>
      </c>
      <c r="K48" s="30">
        <f>K47</f>
        <v>0</v>
      </c>
      <c r="L48" s="32"/>
    </row>
    <row r="49" spans="1:12" x14ac:dyDescent="0.25">
      <c r="A49" s="2"/>
      <c r="B49" s="2"/>
      <c r="C49" s="2"/>
      <c r="D49" s="27"/>
      <c r="F49" s="27"/>
      <c r="G49" s="27"/>
      <c r="H49"/>
      <c r="I49" s="30"/>
      <c r="J49" s="30"/>
      <c r="K49" s="30"/>
      <c r="L49" s="32"/>
    </row>
    <row r="50" spans="1:12" ht="28.9" customHeight="1" x14ac:dyDescent="0.25">
      <c r="A50" s="2"/>
      <c r="B50" s="2"/>
      <c r="C50" s="2"/>
      <c r="D50" s="27"/>
      <c r="E50" s="28" t="s">
        <v>236</v>
      </c>
      <c r="F50" s="27"/>
      <c r="G50" s="27"/>
      <c r="H50"/>
      <c r="I50" s="30"/>
      <c r="J50" s="35"/>
      <c r="K50" s="35"/>
      <c r="L50" s="32"/>
    </row>
    <row r="51" spans="1:12" ht="28.9" customHeight="1" x14ac:dyDescent="0.25">
      <c r="A51" s="2"/>
      <c r="B51" s="2"/>
      <c r="C51" s="2"/>
      <c r="D51" s="27"/>
      <c r="E51" s="27"/>
      <c r="F51" s="28" t="s">
        <v>237</v>
      </c>
      <c r="G51" s="27"/>
      <c r="H51"/>
      <c r="I51" s="30">
        <v>0</v>
      </c>
      <c r="J51" s="35">
        <v>0</v>
      </c>
      <c r="K51" s="35">
        <v>78</v>
      </c>
      <c r="L51" s="32">
        <f>J51/K51</f>
        <v>0</v>
      </c>
    </row>
    <row r="52" spans="1:12" ht="13.5" customHeight="1" x14ac:dyDescent="0.25">
      <c r="A52" s="2"/>
      <c r="B52" s="2"/>
      <c r="C52" s="2"/>
      <c r="D52" s="27"/>
      <c r="E52" s="27"/>
      <c r="F52" s="28" t="s">
        <v>238</v>
      </c>
      <c r="G52" s="27"/>
      <c r="H52"/>
      <c r="I52" s="30">
        <v>0</v>
      </c>
      <c r="J52" s="35">
        <v>0</v>
      </c>
      <c r="K52" s="35"/>
      <c r="L52" s="32"/>
    </row>
    <row r="53" spans="1:12" x14ac:dyDescent="0.25">
      <c r="A53" s="2"/>
      <c r="B53" s="2"/>
      <c r="C53" s="2"/>
      <c r="D53" s="27"/>
      <c r="E53" s="27"/>
      <c r="F53" s="28" t="s">
        <v>239</v>
      </c>
      <c r="G53" s="27"/>
      <c r="H53"/>
      <c r="I53" s="30">
        <v>0</v>
      </c>
      <c r="J53" s="35">
        <v>0</v>
      </c>
      <c r="K53" s="35">
        <v>78</v>
      </c>
      <c r="L53" s="32">
        <f>J53/K53</f>
        <v>0</v>
      </c>
    </row>
    <row r="54" spans="1:12" x14ac:dyDescent="0.25">
      <c r="A54" s="2"/>
      <c r="B54" s="2"/>
      <c r="C54" s="2"/>
      <c r="D54" s="27"/>
      <c r="E54" s="27"/>
      <c r="F54" s="54" t="s">
        <v>240</v>
      </c>
      <c r="G54" s="27"/>
      <c r="H54"/>
      <c r="I54" s="30">
        <v>0</v>
      </c>
      <c r="J54" s="35">
        <v>0</v>
      </c>
      <c r="K54" s="35"/>
      <c r="L54" s="32"/>
    </row>
    <row r="55" spans="1:12" x14ac:dyDescent="0.25">
      <c r="A55" s="2"/>
      <c r="B55" s="2"/>
      <c r="C55" s="2"/>
      <c r="D55" s="27"/>
      <c r="E55" s="27"/>
      <c r="F55" s="28" t="s">
        <v>241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243</v>
      </c>
      <c r="G57" s="27"/>
      <c r="H57"/>
      <c r="I57" s="30">
        <v>0</v>
      </c>
      <c r="J57" s="35">
        <v>0</v>
      </c>
      <c r="K57" s="35">
        <v>78</v>
      </c>
      <c r="L57" s="32">
        <f t="shared" ref="L57:L81" si="4">J57/K57</f>
        <v>0</v>
      </c>
    </row>
    <row r="58" spans="1:12" x14ac:dyDescent="0.25">
      <c r="A58" s="2"/>
      <c r="B58" s="2"/>
      <c r="C58" s="2"/>
      <c r="D58" s="27"/>
      <c r="E58" s="27"/>
      <c r="F58" s="28" t="s">
        <v>244</v>
      </c>
      <c r="G58" s="27"/>
      <c r="H58"/>
      <c r="I58" s="30">
        <v>0</v>
      </c>
      <c r="J58" s="35">
        <v>0</v>
      </c>
      <c r="K58" s="35">
        <v>117</v>
      </c>
      <c r="L58" s="32">
        <f t="shared" si="4"/>
        <v>0</v>
      </c>
    </row>
    <row r="59" spans="1:12" x14ac:dyDescent="0.25">
      <c r="A59" s="2"/>
      <c r="B59" s="2"/>
      <c r="C59" s="2"/>
      <c r="D59" s="27"/>
      <c r="E59" s="27"/>
      <c r="F59" s="28" t="s">
        <v>245</v>
      </c>
      <c r="G59" s="27"/>
      <c r="H59"/>
      <c r="I59" s="30">
        <v>0</v>
      </c>
      <c r="J59" s="35">
        <v>0</v>
      </c>
      <c r="K59" s="35">
        <v>78</v>
      </c>
      <c r="L59" s="32">
        <f t="shared" si="4"/>
        <v>0</v>
      </c>
    </row>
    <row r="60" spans="1:12" x14ac:dyDescent="0.25">
      <c r="A60" s="2"/>
      <c r="B60" s="2"/>
      <c r="C60" s="2"/>
      <c r="D60" s="27"/>
      <c r="E60" s="27"/>
      <c r="F60" s="28" t="s">
        <v>246</v>
      </c>
      <c r="G60" s="27"/>
      <c r="H60"/>
      <c r="I60" s="30">
        <v>0</v>
      </c>
      <c r="J60" s="35">
        <v>0</v>
      </c>
      <c r="K60" s="35">
        <v>39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247</v>
      </c>
      <c r="G61" s="27"/>
      <c r="H61"/>
      <c r="I61" s="30">
        <v>0</v>
      </c>
      <c r="J61" s="35">
        <v>0</v>
      </c>
      <c r="K61" s="35"/>
      <c r="L61" s="32"/>
    </row>
    <row r="62" spans="1:12" x14ac:dyDescent="0.25">
      <c r="A62" s="2"/>
      <c r="B62" s="2"/>
      <c r="C62" s="2"/>
      <c r="D62" s="27"/>
      <c r="E62" s="27"/>
      <c r="F62" s="28" t="s">
        <v>248</v>
      </c>
      <c r="G62" s="27"/>
      <c r="H62"/>
      <c r="I62" s="30">
        <v>0</v>
      </c>
      <c r="J62" s="35">
        <v>0</v>
      </c>
      <c r="K62" s="35">
        <v>39</v>
      </c>
      <c r="L62" s="32">
        <f>J62/K62</f>
        <v>0</v>
      </c>
    </row>
    <row r="63" spans="1:12" x14ac:dyDescent="0.25">
      <c r="A63" s="2"/>
      <c r="B63" s="2"/>
      <c r="C63" s="2"/>
      <c r="D63" s="27"/>
      <c r="E63" s="27"/>
      <c r="F63" s="28" t="s">
        <v>249</v>
      </c>
      <c r="G63" s="27"/>
      <c r="H63"/>
      <c r="I63" s="30">
        <v>39</v>
      </c>
      <c r="J63" s="35">
        <v>39</v>
      </c>
      <c r="K63" s="35">
        <v>78</v>
      </c>
      <c r="L63" s="32">
        <f t="shared" si="4"/>
        <v>0.5</v>
      </c>
    </row>
    <row r="64" spans="1:12" x14ac:dyDescent="0.25">
      <c r="A64" s="2"/>
      <c r="B64" s="2"/>
      <c r="C64" s="2"/>
      <c r="D64" s="27"/>
      <c r="E64" s="27"/>
      <c r="F64" s="28" t="s">
        <v>250</v>
      </c>
      <c r="G64" s="27"/>
      <c r="H64"/>
      <c r="I64" s="30">
        <v>0</v>
      </c>
      <c r="J64" s="35">
        <v>0</v>
      </c>
      <c r="K64" s="35"/>
      <c r="L64" s="32"/>
    </row>
    <row r="65" spans="1:12" x14ac:dyDescent="0.25">
      <c r="A65" s="2"/>
      <c r="B65" s="2"/>
      <c r="C65" s="2"/>
      <c r="D65" s="27"/>
      <c r="E65" s="27"/>
      <c r="F65" s="28" t="s">
        <v>251</v>
      </c>
      <c r="G65" s="27"/>
      <c r="H65"/>
      <c r="I65" s="30">
        <v>0</v>
      </c>
      <c r="J65" s="35">
        <v>0</v>
      </c>
      <c r="K65" s="35">
        <v>117</v>
      </c>
      <c r="L65" s="32">
        <f t="shared" si="4"/>
        <v>0</v>
      </c>
    </row>
    <row r="66" spans="1:12" x14ac:dyDescent="0.25">
      <c r="A66" s="2"/>
      <c r="B66" s="2"/>
      <c r="C66" s="2"/>
      <c r="D66" s="27"/>
      <c r="E66" s="27"/>
      <c r="F66" s="28" t="s">
        <v>252</v>
      </c>
      <c r="G66" s="27"/>
      <c r="H66"/>
      <c r="I66" s="30">
        <v>0</v>
      </c>
      <c r="J66" s="35">
        <v>0</v>
      </c>
      <c r="K66" s="35">
        <v>39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253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254</v>
      </c>
      <c r="G68" s="27"/>
      <c r="H68"/>
      <c r="I68" s="30">
        <v>0</v>
      </c>
      <c r="J68" s="35">
        <v>0</v>
      </c>
      <c r="K68" s="35">
        <v>39</v>
      </c>
      <c r="L68" s="32">
        <f t="shared" si="4"/>
        <v>0</v>
      </c>
    </row>
    <row r="69" spans="1:12" x14ac:dyDescent="0.25">
      <c r="A69" s="2"/>
      <c r="B69" s="2"/>
      <c r="C69" s="2"/>
      <c r="D69" s="27"/>
      <c r="E69" s="27"/>
      <c r="F69" s="28" t="s">
        <v>255</v>
      </c>
      <c r="G69" s="27"/>
      <c r="H69"/>
      <c r="I69" s="30">
        <v>0</v>
      </c>
      <c r="J69" s="35">
        <v>0</v>
      </c>
      <c r="K69" s="35">
        <v>39</v>
      </c>
      <c r="L69" s="32">
        <f>J69/K69</f>
        <v>0</v>
      </c>
    </row>
    <row r="70" spans="1:12" x14ac:dyDescent="0.25">
      <c r="A70" s="2"/>
      <c r="B70" s="2"/>
      <c r="C70" s="2"/>
      <c r="D70" s="27"/>
      <c r="E70" s="27"/>
      <c r="F70" s="28" t="s">
        <v>256</v>
      </c>
      <c r="G70" s="27"/>
      <c r="H70"/>
      <c r="I70" s="30">
        <v>0</v>
      </c>
      <c r="J70" s="35">
        <v>0</v>
      </c>
      <c r="K70" s="35">
        <v>195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257</v>
      </c>
      <c r="G71" s="27"/>
      <c r="H71"/>
      <c r="I71" s="30">
        <v>0</v>
      </c>
      <c r="J71" s="35">
        <v>0</v>
      </c>
      <c r="K71" s="35">
        <v>39</v>
      </c>
      <c r="L71" s="32">
        <f t="shared" si="4"/>
        <v>0</v>
      </c>
    </row>
    <row r="72" spans="1:12" x14ac:dyDescent="0.25">
      <c r="A72" s="2"/>
      <c r="B72" s="2"/>
      <c r="C72" s="2"/>
      <c r="D72" s="27"/>
      <c r="E72" s="27"/>
      <c r="F72" s="28" t="s">
        <v>258</v>
      </c>
      <c r="G72" s="27"/>
      <c r="H72"/>
      <c r="I72" s="30">
        <v>0</v>
      </c>
      <c r="J72" s="35">
        <v>0</v>
      </c>
      <c r="K72" s="35">
        <v>78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259</v>
      </c>
      <c r="G73" s="27"/>
      <c r="H73"/>
      <c r="I73" s="30">
        <v>0</v>
      </c>
      <c r="J73" s="35">
        <v>0</v>
      </c>
      <c r="K73" s="35"/>
      <c r="L73" s="32"/>
    </row>
    <row r="74" spans="1:12" x14ac:dyDescent="0.25">
      <c r="A74" s="2"/>
      <c r="B74" s="2"/>
      <c r="C74" s="2"/>
      <c r="D74" s="27"/>
      <c r="E74" s="27"/>
      <c r="F74" s="28" t="s">
        <v>260</v>
      </c>
      <c r="G74" s="27"/>
      <c r="H74"/>
      <c r="I74" s="30">
        <v>0</v>
      </c>
      <c r="J74" s="35">
        <v>0</v>
      </c>
      <c r="K74" s="35">
        <v>39</v>
      </c>
      <c r="L74" s="32">
        <f t="shared" si="4"/>
        <v>0</v>
      </c>
    </row>
    <row r="75" spans="1:12" x14ac:dyDescent="0.25">
      <c r="A75" s="2"/>
      <c r="B75" s="2"/>
      <c r="C75" s="2"/>
      <c r="D75" s="27"/>
      <c r="E75" s="27"/>
      <c r="F75" s="28" t="s">
        <v>261</v>
      </c>
      <c r="G75" s="27"/>
      <c r="H75"/>
      <c r="I75" s="30">
        <v>0</v>
      </c>
      <c r="J75" s="35">
        <v>0</v>
      </c>
      <c r="K75" s="35">
        <v>78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262</v>
      </c>
      <c r="G76" s="27"/>
      <c r="H76"/>
      <c r="I76" s="30">
        <v>0</v>
      </c>
      <c r="J76" s="35">
        <v>0</v>
      </c>
      <c r="K76" s="35">
        <v>78</v>
      </c>
      <c r="L76" s="32">
        <f t="shared" si="4"/>
        <v>0</v>
      </c>
    </row>
    <row r="77" spans="1:12" x14ac:dyDescent="0.25">
      <c r="A77" s="2"/>
      <c r="B77" s="2"/>
      <c r="C77" s="2"/>
      <c r="D77" s="27"/>
      <c r="E77" s="27"/>
      <c r="F77" s="28" t="s">
        <v>263</v>
      </c>
      <c r="G77" s="27"/>
      <c r="H77"/>
      <c r="I77" s="30">
        <v>0</v>
      </c>
      <c r="J77" s="35">
        <v>0</v>
      </c>
      <c r="K77" s="35">
        <v>39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264</v>
      </c>
      <c r="G78" s="27"/>
      <c r="H78"/>
      <c r="I78" s="30">
        <v>0</v>
      </c>
      <c r="J78" s="35">
        <v>0</v>
      </c>
      <c r="K78" s="35">
        <v>117</v>
      </c>
      <c r="L78" s="32">
        <f>J78/K78</f>
        <v>0</v>
      </c>
    </row>
    <row r="79" spans="1:12" x14ac:dyDescent="0.25">
      <c r="A79" s="2"/>
      <c r="B79" s="2"/>
      <c r="C79" s="2"/>
      <c r="D79" s="27"/>
      <c r="E79" s="27"/>
      <c r="F79" s="28" t="s">
        <v>265</v>
      </c>
      <c r="G79" s="27"/>
      <c r="H79"/>
      <c r="I79" s="30">
        <v>0</v>
      </c>
      <c r="J79" s="35">
        <v>0</v>
      </c>
      <c r="K79" s="35"/>
      <c r="L79" s="32"/>
    </row>
    <row r="80" spans="1:12" x14ac:dyDescent="0.25">
      <c r="A80" s="2"/>
      <c r="B80" s="2"/>
      <c r="C80" s="2"/>
      <c r="D80" s="27"/>
      <c r="E80" s="27"/>
      <c r="F80" s="28" t="s">
        <v>266</v>
      </c>
      <c r="G80" s="27"/>
      <c r="H80"/>
      <c r="I80" s="30">
        <v>0</v>
      </c>
      <c r="J80" s="35">
        <v>0</v>
      </c>
      <c r="K80" s="35">
        <v>39</v>
      </c>
      <c r="L80" s="32">
        <f t="shared" si="4"/>
        <v>0</v>
      </c>
    </row>
    <row r="81" spans="1:12" x14ac:dyDescent="0.25">
      <c r="A81" s="2"/>
      <c r="B81" s="2"/>
      <c r="C81" s="2"/>
      <c r="D81" s="27"/>
      <c r="E81" s="27"/>
      <c r="F81" s="28" t="s">
        <v>267</v>
      </c>
      <c r="G81" s="27"/>
      <c r="H81"/>
      <c r="I81" s="30">
        <v>0</v>
      </c>
      <c r="J81" s="35">
        <v>0</v>
      </c>
      <c r="K81" s="35">
        <v>39</v>
      </c>
      <c r="L81" s="32">
        <f t="shared" si="4"/>
        <v>0</v>
      </c>
    </row>
    <row r="82" spans="1:12" x14ac:dyDescent="0.25">
      <c r="A82" s="2"/>
      <c r="B82" s="2"/>
      <c r="C82" s="2"/>
      <c r="D82" s="27"/>
      <c r="E82" s="27"/>
      <c r="F82" s="28" t="s">
        <v>268</v>
      </c>
      <c r="G82" s="27"/>
      <c r="H82"/>
      <c r="I82" s="30">
        <v>0</v>
      </c>
      <c r="J82" s="35">
        <v>0</v>
      </c>
      <c r="K82" s="35">
        <v>78</v>
      </c>
      <c r="L82" s="32">
        <f t="shared" ref="L82" si="5">J82/K82</f>
        <v>0</v>
      </c>
    </row>
    <row r="83" spans="1:12" x14ac:dyDescent="0.25">
      <c r="A83" s="2"/>
      <c r="B83" s="2"/>
      <c r="C83" s="2"/>
      <c r="D83" s="27"/>
      <c r="E83" s="27"/>
      <c r="F83" s="28" t="s">
        <v>269</v>
      </c>
      <c r="G83" s="27"/>
      <c r="H83"/>
      <c r="I83" s="30">
        <v>0</v>
      </c>
      <c r="J83" s="35">
        <v>0</v>
      </c>
      <c r="K83" s="35">
        <v>39</v>
      </c>
      <c r="L83" s="32">
        <f>J83/K83</f>
        <v>0</v>
      </c>
    </row>
    <row r="84" spans="1:12" x14ac:dyDescent="0.25">
      <c r="A84" s="2"/>
      <c r="B84" s="2"/>
      <c r="C84" s="2"/>
      <c r="D84" s="27"/>
      <c r="E84" s="27"/>
      <c r="F84" s="28" t="s">
        <v>270</v>
      </c>
      <c r="G84" s="27"/>
      <c r="H84"/>
      <c r="I84" s="30">
        <v>39</v>
      </c>
      <c r="J84" s="35">
        <v>39</v>
      </c>
      <c r="K84" s="35">
        <v>156</v>
      </c>
      <c r="L84" s="32">
        <f>J84/K84</f>
        <v>0.25</v>
      </c>
    </row>
    <row r="85" spans="1:12" x14ac:dyDescent="0.25">
      <c r="A85" s="2"/>
      <c r="B85" s="2"/>
      <c r="C85" s="2"/>
      <c r="D85" s="27"/>
      <c r="E85" s="27"/>
      <c r="F85" s="28" t="s">
        <v>271</v>
      </c>
      <c r="G85" s="27"/>
      <c r="H85"/>
      <c r="I85" s="30">
        <v>39</v>
      </c>
      <c r="J85" s="35">
        <v>39</v>
      </c>
      <c r="K85" s="35">
        <v>78</v>
      </c>
      <c r="L85" s="32">
        <f t="shared" ref="L85" si="6">J85/K85</f>
        <v>0.5</v>
      </c>
    </row>
    <row r="86" spans="1:12" x14ac:dyDescent="0.25">
      <c r="A86" s="2"/>
      <c r="B86" s="2"/>
      <c r="C86" s="2"/>
      <c r="D86" s="27"/>
      <c r="E86" s="27"/>
      <c r="F86" s="28" t="s">
        <v>272</v>
      </c>
      <c r="G86" s="27"/>
      <c r="H86"/>
      <c r="I86" s="30">
        <v>0</v>
      </c>
      <c r="J86" s="35">
        <v>0</v>
      </c>
      <c r="K86" s="35">
        <v>156</v>
      </c>
      <c r="L86" s="32">
        <f t="shared" ref="L86:L89" si="7">J86/K86</f>
        <v>0</v>
      </c>
    </row>
    <row r="87" spans="1:12" x14ac:dyDescent="0.25">
      <c r="A87" s="2"/>
      <c r="B87" s="2"/>
      <c r="C87" s="2"/>
      <c r="D87" s="27"/>
      <c r="E87" s="27"/>
      <c r="F87" s="28" t="s">
        <v>617</v>
      </c>
      <c r="G87" s="27"/>
      <c r="H87"/>
      <c r="I87" s="30">
        <v>0</v>
      </c>
      <c r="J87" s="35">
        <v>0</v>
      </c>
      <c r="K87" s="35">
        <v>1218</v>
      </c>
      <c r="L87" s="32">
        <f t="shared" si="7"/>
        <v>0</v>
      </c>
    </row>
    <row r="88" spans="1:12" x14ac:dyDescent="0.25">
      <c r="A88" s="2"/>
      <c r="B88" s="2"/>
      <c r="C88" s="2"/>
      <c r="D88" s="27"/>
      <c r="E88" s="27"/>
      <c r="F88" s="28" t="s">
        <v>618</v>
      </c>
      <c r="G88" s="27"/>
      <c r="H88"/>
      <c r="I88" s="30">
        <v>0</v>
      </c>
      <c r="J88" s="35">
        <v>0</v>
      </c>
      <c r="K88" s="35">
        <v>1218</v>
      </c>
      <c r="L88" s="32">
        <f>J88/K88</f>
        <v>0</v>
      </c>
    </row>
    <row r="89" spans="1:12" x14ac:dyDescent="0.25">
      <c r="A89" s="2"/>
      <c r="B89" s="2"/>
      <c r="C89" s="2"/>
      <c r="D89" s="27"/>
      <c r="E89" s="27"/>
      <c r="F89" s="28" t="s">
        <v>619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273</v>
      </c>
      <c r="F90" s="27"/>
      <c r="G90" s="27"/>
      <c r="H90"/>
      <c r="I90" s="37">
        <f>SUM(I51:I89)</f>
        <v>117</v>
      </c>
      <c r="J90" s="37">
        <f>SUM(J51:J89)</f>
        <v>117</v>
      </c>
      <c r="K90" s="37">
        <f>SUM(K51:K89)</f>
        <v>5760</v>
      </c>
      <c r="L90" s="38">
        <f>J90/K90</f>
        <v>2.0312500000000001E-2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274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275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276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277</v>
      </c>
      <c r="G95" s="27"/>
      <c r="H95"/>
      <c r="I95" s="30">
        <v>0</v>
      </c>
      <c r="J95" s="35">
        <v>0</v>
      </c>
      <c r="K95" s="35">
        <v>149</v>
      </c>
      <c r="L95" s="32">
        <f>J95/K95</f>
        <v>0</v>
      </c>
    </row>
    <row r="96" spans="1:12" ht="28.9" customHeight="1" x14ac:dyDescent="0.25">
      <c r="A96" s="2"/>
      <c r="B96" s="2"/>
      <c r="C96" s="2"/>
      <c r="D96" s="27"/>
      <c r="E96" s="27"/>
      <c r="F96" s="28" t="s">
        <v>278</v>
      </c>
      <c r="G96" s="27"/>
      <c r="H96"/>
      <c r="I96" s="30">
        <v>0</v>
      </c>
      <c r="J96" s="35">
        <v>0</v>
      </c>
      <c r="K96" s="35">
        <v>598</v>
      </c>
      <c r="L96" s="32">
        <f>J96/K96</f>
        <v>0</v>
      </c>
    </row>
    <row r="97" spans="1:12" ht="28.9" customHeight="1" x14ac:dyDescent="0.25">
      <c r="A97" s="2"/>
      <c r="B97" s="2"/>
      <c r="C97" s="2"/>
      <c r="D97" s="27"/>
      <c r="E97" s="27"/>
      <c r="F97" s="28" t="s">
        <v>279</v>
      </c>
      <c r="G97" s="27"/>
      <c r="H97"/>
      <c r="I97" s="30">
        <v>0</v>
      </c>
      <c r="J97" s="35">
        <v>0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280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281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282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283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284</v>
      </c>
      <c r="G102" s="27"/>
      <c r="H102"/>
      <c r="I102" s="30">
        <v>0</v>
      </c>
      <c r="J102" s="35">
        <v>0</v>
      </c>
      <c r="K102" s="35">
        <v>598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620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285</v>
      </c>
      <c r="F104" s="27"/>
      <c r="G104" s="27"/>
      <c r="H104"/>
      <c r="I104" s="37">
        <f>SUM(I93:I103)</f>
        <v>0</v>
      </c>
      <c r="J104" s="37">
        <f>SUM(J93:J103)</f>
        <v>0</v>
      </c>
      <c r="K104" s="37">
        <f>SUM(K93:K103)</f>
        <v>9214</v>
      </c>
      <c r="L104" s="38">
        <f t="shared" si="8"/>
        <v>0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286</v>
      </c>
      <c r="F106" s="27"/>
      <c r="G106" s="27"/>
      <c r="H106"/>
      <c r="I106" s="30">
        <v>0</v>
      </c>
      <c r="J106" s="35">
        <v>0</v>
      </c>
      <c r="K106" s="35">
        <v>800</v>
      </c>
      <c r="L106" s="32">
        <f>J106/K106</f>
        <v>0</v>
      </c>
    </row>
    <row r="107" spans="1:12" x14ac:dyDescent="0.25">
      <c r="A107" s="2"/>
      <c r="B107" s="2"/>
      <c r="C107" s="2"/>
      <c r="D107" s="27"/>
      <c r="E107" s="28" t="s">
        <v>287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288</v>
      </c>
      <c r="G108" s="27"/>
      <c r="H108"/>
      <c r="I108" s="35">
        <v>0</v>
      </c>
      <c r="J108" s="35">
        <v>0</v>
      </c>
      <c r="K108" s="35">
        <v>11920</v>
      </c>
      <c r="L108" s="32">
        <f>J108/K108</f>
        <v>0</v>
      </c>
    </row>
    <row r="109" spans="1:12" x14ac:dyDescent="0.25">
      <c r="A109" s="2"/>
      <c r="B109" s="2"/>
      <c r="C109" s="2"/>
      <c r="D109" s="27"/>
      <c r="E109" s="27"/>
      <c r="F109" s="28" t="s">
        <v>289</v>
      </c>
      <c r="G109" s="27"/>
      <c r="H109"/>
      <c r="I109" s="35">
        <v>0</v>
      </c>
      <c r="J109" s="35">
        <v>0</v>
      </c>
      <c r="K109" s="35">
        <v>1990</v>
      </c>
      <c r="L109" s="32">
        <f>J109/K109</f>
        <v>0</v>
      </c>
    </row>
    <row r="110" spans="1:12" x14ac:dyDescent="0.25">
      <c r="A110" s="2"/>
      <c r="B110" s="2"/>
      <c r="C110" s="2"/>
      <c r="D110" s="27"/>
      <c r="E110" s="27"/>
      <c r="F110" s="28" t="s">
        <v>290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291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292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293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294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295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296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297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298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299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300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301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302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303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304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305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306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307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308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309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310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311</v>
      </c>
      <c r="H131"/>
      <c r="I131" s="35">
        <v>0</v>
      </c>
      <c r="J131" s="35">
        <v>0</v>
      </c>
      <c r="K131" s="35">
        <v>1744</v>
      </c>
      <c r="L131" s="32">
        <f>J131/K131</f>
        <v>0</v>
      </c>
    </row>
    <row r="132" spans="1:12" x14ac:dyDescent="0.25">
      <c r="A132" s="2"/>
      <c r="B132" s="2"/>
      <c r="C132" s="2"/>
      <c r="D132" s="27"/>
      <c r="E132" s="27"/>
      <c r="F132" s="27"/>
      <c r="G132" s="28" t="s">
        <v>312</v>
      </c>
      <c r="H132"/>
      <c r="I132" s="35">
        <v>0</v>
      </c>
      <c r="J132" s="35">
        <v>0</v>
      </c>
      <c r="K132" s="35">
        <v>318</v>
      </c>
      <c r="L132" s="32">
        <f>J132/K132</f>
        <v>0</v>
      </c>
    </row>
    <row r="133" spans="1:12" x14ac:dyDescent="0.25">
      <c r="A133" s="2"/>
      <c r="B133" s="2"/>
      <c r="C133" s="2"/>
      <c r="D133" s="27"/>
      <c r="E133" s="27"/>
      <c r="F133" s="28" t="s">
        <v>313</v>
      </c>
      <c r="G133" s="27"/>
      <c r="H133"/>
      <c r="I133" s="35">
        <f>SUM(I125:I132)</f>
        <v>0</v>
      </c>
      <c r="J133" s="60">
        <f>SUM(J125:J132)</f>
        <v>0</v>
      </c>
      <c r="K133" s="60">
        <f>SUM(K131:K132)</f>
        <v>2062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8" t="s">
        <v>314</v>
      </c>
      <c r="G134" s="27"/>
      <c r="H134"/>
      <c r="I134" s="35">
        <v>0</v>
      </c>
      <c r="J134" s="35">
        <v>0</v>
      </c>
      <c r="K134" s="35"/>
      <c r="L134" s="32"/>
    </row>
    <row r="135" spans="1:12" x14ac:dyDescent="0.25">
      <c r="A135" s="2"/>
      <c r="B135" s="2"/>
      <c r="C135" s="2"/>
      <c r="D135" s="27"/>
      <c r="E135" s="27"/>
      <c r="F135" s="17" t="s">
        <v>315</v>
      </c>
      <c r="G135" s="27"/>
      <c r="H135"/>
      <c r="I135" s="35">
        <v>0</v>
      </c>
      <c r="J135" s="35">
        <v>0</v>
      </c>
      <c r="K135" s="35">
        <v>6052</v>
      </c>
      <c r="L135" s="32">
        <f>J135/K135</f>
        <v>0</v>
      </c>
    </row>
    <row r="136" spans="1:12" x14ac:dyDescent="0.25">
      <c r="A136" s="2"/>
      <c r="B136" s="2"/>
      <c r="C136" s="2"/>
      <c r="D136" s="27"/>
      <c r="E136" s="27"/>
      <c r="F136" s="17" t="s">
        <v>316</v>
      </c>
      <c r="G136" s="27"/>
      <c r="H136"/>
      <c r="I136" s="35">
        <v>0</v>
      </c>
      <c r="J136" s="35">
        <v>0</v>
      </c>
      <c r="K136" s="35">
        <v>1032</v>
      </c>
      <c r="L136" s="32">
        <f>J136/K136</f>
        <v>0</v>
      </c>
    </row>
    <row r="137" spans="1:12" x14ac:dyDescent="0.25">
      <c r="A137" s="2"/>
      <c r="B137" s="2"/>
      <c r="C137" s="2"/>
      <c r="D137" s="27"/>
      <c r="E137" s="28" t="s">
        <v>317</v>
      </c>
      <c r="F137" s="27"/>
      <c r="G137" s="27"/>
      <c r="H137"/>
      <c r="I137" s="39">
        <f>SUM(I108:I114, I117:I119, I123, I133:I136)</f>
        <v>0</v>
      </c>
      <c r="J137" s="39">
        <f>SUM(J108:J114, J117:J119, J123, J133:J136)</f>
        <v>0</v>
      </c>
      <c r="K137" s="39">
        <f>SUM(K108:K114, K117:K119, K123, K133:K136)</f>
        <v>23806</v>
      </c>
      <c r="L137" s="38">
        <f>J137/K137</f>
        <v>0</v>
      </c>
    </row>
    <row r="138" spans="1:12" x14ac:dyDescent="0.25">
      <c r="A138" s="2"/>
      <c r="B138" s="2"/>
      <c r="C138" s="2"/>
      <c r="D138" s="27"/>
      <c r="F138" s="27"/>
      <c r="G138" s="27"/>
      <c r="H138"/>
      <c r="I138" s="35"/>
      <c r="J138" s="35"/>
      <c r="K138" s="35"/>
      <c r="L138" s="32"/>
    </row>
    <row r="139" spans="1:12" ht="28.9" customHeight="1" x14ac:dyDescent="0.25">
      <c r="A139" s="2"/>
      <c r="B139" s="2"/>
      <c r="C139" s="2"/>
      <c r="D139" s="27"/>
      <c r="E139" s="28" t="s">
        <v>318</v>
      </c>
      <c r="F139" s="27"/>
      <c r="G139" s="27"/>
      <c r="H139"/>
      <c r="I139" s="35">
        <v>0</v>
      </c>
      <c r="J139" s="35">
        <v>0</v>
      </c>
      <c r="K139" s="35">
        <v>175</v>
      </c>
      <c r="L139" s="38">
        <f>J139/K139</f>
        <v>0</v>
      </c>
    </row>
    <row r="140" spans="1:12" x14ac:dyDescent="0.25">
      <c r="A140" s="2"/>
      <c r="B140" s="2"/>
      <c r="C140" s="2"/>
      <c r="D140" s="28" t="s">
        <v>319</v>
      </c>
      <c r="F140" s="27"/>
      <c r="G140" s="27"/>
      <c r="H140"/>
      <c r="I140" s="39">
        <f>I13+I20+I27+I41+I48+I90+I104+I106+I137+I139+I28</f>
        <v>54430.63</v>
      </c>
      <c r="J140" s="39">
        <f>J13+J20+J27+J41+J48+J90+J104+J106+J137+J139+J28</f>
        <v>54430.63</v>
      </c>
      <c r="K140" s="39">
        <f>K13+K20+K27+K41+K48+K90+K104+K106+K137+K139+K28</f>
        <v>164303</v>
      </c>
      <c r="L140" s="38">
        <f>J140/K140</f>
        <v>0.33128202163076753</v>
      </c>
    </row>
    <row r="141" spans="1:12" ht="28.9" customHeight="1" x14ac:dyDescent="0.25">
      <c r="A141" s="2"/>
      <c r="B141" s="2"/>
      <c r="C141" s="28" t="s">
        <v>320</v>
      </c>
      <c r="D141" s="27"/>
      <c r="F141" s="27"/>
      <c r="G141" s="27"/>
      <c r="H141"/>
      <c r="I141" s="40">
        <f>I140</f>
        <v>54430.63</v>
      </c>
      <c r="J141" s="40">
        <f>J140</f>
        <v>54430.63</v>
      </c>
      <c r="K141" s="40">
        <f>K140</f>
        <v>164303</v>
      </c>
      <c r="L141" s="41">
        <f>L140</f>
        <v>0.33128202163076753</v>
      </c>
    </row>
    <row r="142" spans="1:12" ht="28.9" customHeight="1" x14ac:dyDescent="0.25">
      <c r="A142" s="2"/>
      <c r="B142" s="2"/>
      <c r="C142" s="2"/>
      <c r="D142" s="27"/>
      <c r="E142" s="27"/>
      <c r="F142" s="27"/>
      <c r="G142" s="27"/>
      <c r="I142" s="35"/>
      <c r="J142" s="35"/>
      <c r="K142" s="35"/>
      <c r="L142" s="35"/>
    </row>
    <row r="143" spans="1:12" x14ac:dyDescent="0.25">
      <c r="A143" s="2"/>
      <c r="B143" s="2"/>
      <c r="C143" s="2"/>
      <c r="D143" s="28" t="s">
        <v>321</v>
      </c>
      <c r="E143" s="27"/>
      <c r="F143" s="27"/>
      <c r="G143" s="27"/>
      <c r="H143"/>
      <c r="I143" s="35"/>
      <c r="J143" s="35"/>
      <c r="K143" s="35"/>
      <c r="L143" s="32"/>
    </row>
    <row r="144" spans="1:12" ht="28.9" customHeight="1" x14ac:dyDescent="0.25">
      <c r="A144" s="2"/>
      <c r="B144" s="2"/>
      <c r="C144" s="2"/>
      <c r="D144" s="27"/>
      <c r="E144" s="28" t="s">
        <v>322</v>
      </c>
      <c r="F144" s="27"/>
      <c r="G144" s="27"/>
      <c r="H144"/>
      <c r="I144" s="35"/>
      <c r="J144" s="35"/>
      <c r="K144" s="35"/>
      <c r="L144" s="32"/>
    </row>
    <row r="145" spans="1:12" ht="28.9" customHeight="1" x14ac:dyDescent="0.25">
      <c r="A145" s="2"/>
      <c r="B145" s="2"/>
      <c r="C145" s="2"/>
      <c r="D145" s="27"/>
      <c r="E145" s="27"/>
      <c r="F145" s="28" t="s">
        <v>323</v>
      </c>
      <c r="G145" s="27"/>
      <c r="H145"/>
      <c r="I145" s="35"/>
      <c r="J145" s="35"/>
      <c r="K145" s="35"/>
      <c r="L145" s="32"/>
    </row>
    <row r="146" spans="1:12" x14ac:dyDescent="0.25">
      <c r="A146" s="2"/>
      <c r="B146" s="2"/>
      <c r="C146" s="2"/>
      <c r="D146" s="27"/>
      <c r="E146" s="27"/>
      <c r="F146" s="27"/>
      <c r="G146" s="28" t="s">
        <v>324</v>
      </c>
      <c r="H146"/>
      <c r="I146" s="35">
        <v>0</v>
      </c>
      <c r="J146" s="35">
        <v>0</v>
      </c>
      <c r="K146" s="35">
        <v>150</v>
      </c>
      <c r="L146" s="32">
        <f>J146/K146</f>
        <v>0</v>
      </c>
    </row>
    <row r="147" spans="1:12" x14ac:dyDescent="0.25">
      <c r="A147" s="2"/>
      <c r="B147" s="2"/>
      <c r="C147" s="2"/>
      <c r="D147" s="27"/>
      <c r="E147" s="27"/>
      <c r="F147" s="27"/>
      <c r="G147" s="28" t="s">
        <v>325</v>
      </c>
      <c r="H147"/>
      <c r="I147" s="35">
        <v>0</v>
      </c>
      <c r="J147" s="35">
        <v>0</v>
      </c>
      <c r="K147" s="35">
        <v>250</v>
      </c>
      <c r="L147" s="32">
        <f>J147/K147</f>
        <v>0</v>
      </c>
    </row>
    <row r="148" spans="1:12" x14ac:dyDescent="0.25">
      <c r="A148" s="2"/>
      <c r="B148" s="2"/>
      <c r="C148" s="2"/>
      <c r="D148" s="27"/>
      <c r="E148" s="27"/>
      <c r="F148" s="28" t="s">
        <v>326</v>
      </c>
      <c r="G148" s="27"/>
      <c r="H148"/>
      <c r="I148" s="39">
        <f>SUM(I145:I147)</f>
        <v>0</v>
      </c>
      <c r="J148" s="39">
        <f>SUM(J145:J147)</f>
        <v>0</v>
      </c>
      <c r="K148" s="39">
        <f>SUM(K145:K147)</f>
        <v>400</v>
      </c>
      <c r="L148" s="38">
        <f>J148/K148</f>
        <v>0</v>
      </c>
    </row>
    <row r="149" spans="1:12" x14ac:dyDescent="0.25">
      <c r="A149" s="2"/>
      <c r="B149" s="2"/>
      <c r="C149" s="2"/>
      <c r="D149" s="27"/>
      <c r="E149" s="27"/>
      <c r="F149" s="28" t="s">
        <v>327</v>
      </c>
      <c r="G149" s="27"/>
      <c r="H149"/>
      <c r="I149" s="35"/>
      <c r="J149" s="35"/>
      <c r="K149" s="35"/>
      <c r="L149" s="32"/>
    </row>
    <row r="150" spans="1:12" x14ac:dyDescent="0.25">
      <c r="A150" s="2"/>
      <c r="B150" s="2"/>
      <c r="C150" s="2"/>
      <c r="D150" s="27"/>
      <c r="E150" s="27"/>
      <c r="F150"/>
      <c r="G150" s="28" t="s">
        <v>328</v>
      </c>
      <c r="H150"/>
      <c r="I150" s="35">
        <v>67.510000000000005</v>
      </c>
      <c r="J150" s="35">
        <v>67.510000000000005</v>
      </c>
      <c r="K150" s="35">
        <v>65</v>
      </c>
      <c r="L150" s="32">
        <f>J150/K150</f>
        <v>1.0386153846153847</v>
      </c>
    </row>
    <row r="151" spans="1:12" x14ac:dyDescent="0.25">
      <c r="A151" s="2"/>
      <c r="B151" s="2"/>
      <c r="C151" s="2"/>
      <c r="D151" s="27"/>
      <c r="E151" s="27"/>
      <c r="F151"/>
      <c r="G151" s="28" t="s">
        <v>329</v>
      </c>
      <c r="H151"/>
      <c r="I151" s="35">
        <v>50</v>
      </c>
      <c r="J151" s="35">
        <v>50</v>
      </c>
      <c r="K151" s="35">
        <v>600</v>
      </c>
      <c r="L151" s="32">
        <f>J151/K151</f>
        <v>8.3333333333333329E-2</v>
      </c>
    </row>
    <row r="152" spans="1:12" x14ac:dyDescent="0.25">
      <c r="A152" s="2"/>
      <c r="B152" s="2"/>
      <c r="C152" s="2"/>
      <c r="D152" s="27"/>
      <c r="E152" s="27"/>
      <c r="F152"/>
      <c r="G152" s="28" t="s">
        <v>330</v>
      </c>
      <c r="H152"/>
      <c r="I152" s="35">
        <v>15.31</v>
      </c>
      <c r="J152" s="35">
        <v>15.31</v>
      </c>
      <c r="K152" s="35">
        <v>184</v>
      </c>
      <c r="L152" s="32">
        <f>J152/K152</f>
        <v>8.3206521739130443E-2</v>
      </c>
    </row>
    <row r="153" spans="1:12" x14ac:dyDescent="0.25">
      <c r="A153" s="2"/>
      <c r="B153" s="2"/>
      <c r="C153" s="2"/>
      <c r="D153" s="27"/>
      <c r="E153" s="27"/>
      <c r="F153"/>
      <c r="G153" s="28" t="s">
        <v>331</v>
      </c>
      <c r="H153"/>
      <c r="I153" s="35">
        <v>0</v>
      </c>
      <c r="J153" s="35">
        <v>0</v>
      </c>
      <c r="K153" s="35">
        <v>300</v>
      </c>
      <c r="L153" s="32">
        <f>J153/K153</f>
        <v>0</v>
      </c>
    </row>
    <row r="154" spans="1:12" ht="28.9" customHeight="1" x14ac:dyDescent="0.25">
      <c r="A154" s="2"/>
      <c r="B154" s="2"/>
      <c r="C154" s="2"/>
      <c r="D154" s="27"/>
      <c r="E154" s="27"/>
      <c r="F154" s="28" t="s">
        <v>332</v>
      </c>
      <c r="G154" s="27"/>
      <c r="H154"/>
      <c r="I154" s="39">
        <f>SUM(I149:I153)</f>
        <v>132.82</v>
      </c>
      <c r="J154" s="39">
        <f>SUM(J149:J153)</f>
        <v>132.82</v>
      </c>
      <c r="K154" s="39">
        <f>SUM(K149:K153)</f>
        <v>1149</v>
      </c>
      <c r="L154" s="38">
        <f>J154/K154</f>
        <v>0.11559617058311575</v>
      </c>
    </row>
    <row r="155" spans="1:12" x14ac:dyDescent="0.25">
      <c r="A155" s="2"/>
      <c r="B155" s="2"/>
      <c r="C155" s="2"/>
      <c r="D155" s="27"/>
      <c r="E155" s="27"/>
      <c r="F155" s="28" t="s">
        <v>333</v>
      </c>
      <c r="G155" s="27"/>
      <c r="H155"/>
      <c r="I155" s="35"/>
      <c r="J155" s="35"/>
      <c r="K155" s="35"/>
      <c r="L155" s="32"/>
    </row>
    <row r="156" spans="1:12" x14ac:dyDescent="0.25">
      <c r="A156" s="2"/>
      <c r="B156" s="2"/>
      <c r="C156" s="2"/>
      <c r="D156" s="27"/>
      <c r="E156" s="27"/>
      <c r="F156" s="27"/>
      <c r="G156" s="28" t="s">
        <v>334</v>
      </c>
      <c r="H156"/>
      <c r="I156" s="35">
        <v>607.5</v>
      </c>
      <c r="J156" s="35">
        <v>607.5</v>
      </c>
      <c r="K156" s="35">
        <v>2100</v>
      </c>
      <c r="L156" s="32">
        <f t="shared" ref="L156:L161" si="9">J156/K156</f>
        <v>0.28928571428571431</v>
      </c>
    </row>
    <row r="157" spans="1:12" x14ac:dyDescent="0.25">
      <c r="A157" s="2"/>
      <c r="B157" s="2"/>
      <c r="C157" s="2"/>
      <c r="D157" s="27"/>
      <c r="E157" s="27"/>
      <c r="F157" s="27"/>
      <c r="G157" s="28" t="s">
        <v>335</v>
      </c>
      <c r="H157"/>
      <c r="I157" s="35">
        <v>0</v>
      </c>
      <c r="J157" s="35">
        <v>0</v>
      </c>
      <c r="K157" s="35">
        <v>3000</v>
      </c>
      <c r="L157" s="32">
        <f t="shared" si="9"/>
        <v>0</v>
      </c>
    </row>
    <row r="158" spans="1:12" x14ac:dyDescent="0.25">
      <c r="A158" s="2"/>
      <c r="B158" s="2"/>
      <c r="C158" s="2"/>
      <c r="D158" s="27"/>
      <c r="E158" s="27"/>
      <c r="F158" s="27"/>
      <c r="G158" s="28" t="s">
        <v>336</v>
      </c>
      <c r="H158"/>
      <c r="I158" s="35">
        <v>0</v>
      </c>
      <c r="J158" s="35">
        <v>0</v>
      </c>
      <c r="K158" s="35">
        <v>4530</v>
      </c>
      <c r="L158" s="32">
        <f t="shared" si="9"/>
        <v>0</v>
      </c>
    </row>
    <row r="159" spans="1:12" ht="28.9" customHeight="1" x14ac:dyDescent="0.25">
      <c r="A159" s="2"/>
      <c r="B159" s="2"/>
      <c r="C159" s="2"/>
      <c r="D159" s="27"/>
      <c r="E159" s="27"/>
      <c r="F159" s="27"/>
      <c r="G159" s="28" t="s">
        <v>337</v>
      </c>
      <c r="H159"/>
      <c r="I159" s="35">
        <v>0</v>
      </c>
      <c r="J159" s="35">
        <v>0</v>
      </c>
      <c r="K159" s="35">
        <v>198</v>
      </c>
      <c r="L159" s="32">
        <f t="shared" si="9"/>
        <v>0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338</v>
      </c>
      <c r="H160"/>
      <c r="I160" s="35">
        <v>0</v>
      </c>
      <c r="J160" s="35">
        <v>0</v>
      </c>
      <c r="K160" s="35">
        <v>325</v>
      </c>
      <c r="L160" s="32">
        <f t="shared" si="9"/>
        <v>0</v>
      </c>
    </row>
    <row r="161" spans="1:15" x14ac:dyDescent="0.25">
      <c r="A161" s="2"/>
      <c r="B161" s="2"/>
      <c r="C161" s="2"/>
      <c r="D161" s="27"/>
      <c r="E161" s="27"/>
      <c r="F161" s="28" t="s">
        <v>339</v>
      </c>
      <c r="G161" s="27"/>
      <c r="H161"/>
      <c r="I161" s="39">
        <f>SUM(I156:I160)</f>
        <v>607.5</v>
      </c>
      <c r="J161" s="39">
        <f>SUM(J156:J160)</f>
        <v>607.5</v>
      </c>
      <c r="K161" s="39">
        <f>SUM(K156:K160)</f>
        <v>10153</v>
      </c>
      <c r="L161" s="38">
        <f t="shared" si="9"/>
        <v>5.9834531665517582E-2</v>
      </c>
    </row>
    <row r="162" spans="1:15" x14ac:dyDescent="0.25">
      <c r="A162" s="2"/>
      <c r="B162" s="2"/>
      <c r="C162" s="2"/>
      <c r="D162" s="27"/>
      <c r="E162" s="27"/>
      <c r="F162" s="28" t="s">
        <v>340</v>
      </c>
      <c r="G162" s="27"/>
      <c r="H162"/>
      <c r="I162" s="35"/>
      <c r="J162" s="35"/>
      <c r="K162" s="35"/>
      <c r="L162" s="32"/>
    </row>
    <row r="163" spans="1:15" x14ac:dyDescent="0.25">
      <c r="A163" s="2"/>
      <c r="B163" s="2"/>
      <c r="C163" s="2"/>
      <c r="D163" s="27"/>
      <c r="E163" s="27"/>
      <c r="G163" s="27" t="s">
        <v>341</v>
      </c>
      <c r="H163"/>
      <c r="I163" s="35">
        <v>0</v>
      </c>
      <c r="J163" s="35">
        <v>0</v>
      </c>
      <c r="K163" s="35">
        <v>600</v>
      </c>
      <c r="L163" s="32">
        <f>J163/K163</f>
        <v>0</v>
      </c>
    </row>
    <row r="164" spans="1:15" x14ac:dyDescent="0.25">
      <c r="A164" s="2"/>
      <c r="B164" s="2"/>
      <c r="C164" s="2"/>
      <c r="D164" s="27"/>
      <c r="E164" s="27"/>
      <c r="F164" s="28" t="s">
        <v>342</v>
      </c>
      <c r="G164" s="27"/>
      <c r="H164"/>
      <c r="I164" s="35"/>
      <c r="J164" s="35"/>
      <c r="K164" s="35"/>
      <c r="L164" s="32"/>
    </row>
    <row r="165" spans="1:15" x14ac:dyDescent="0.25">
      <c r="A165" s="2"/>
      <c r="B165" s="2"/>
      <c r="C165" s="2"/>
      <c r="D165" s="27"/>
      <c r="E165" s="27"/>
      <c r="F165" s="27"/>
      <c r="G165" s="28" t="s">
        <v>343</v>
      </c>
      <c r="H165"/>
      <c r="I165" s="35">
        <v>0</v>
      </c>
      <c r="J165" s="35">
        <v>0</v>
      </c>
      <c r="K165" s="35">
        <v>4800</v>
      </c>
      <c r="L165" s="32">
        <f>J165/K165</f>
        <v>0</v>
      </c>
    </row>
    <row r="166" spans="1:15" x14ac:dyDescent="0.25">
      <c r="A166" s="2"/>
      <c r="B166" s="2"/>
      <c r="C166" s="2"/>
      <c r="D166" s="27"/>
      <c r="E166" s="27"/>
      <c r="F166" s="27"/>
      <c r="G166" s="28" t="s">
        <v>344</v>
      </c>
      <c r="H166"/>
      <c r="I166" s="35"/>
      <c r="J166" s="35"/>
      <c r="K166" s="35"/>
      <c r="L166" s="32"/>
    </row>
    <row r="167" spans="1:15" x14ac:dyDescent="0.25">
      <c r="A167" s="2"/>
      <c r="B167" s="2"/>
      <c r="C167" s="2"/>
      <c r="D167" s="27"/>
      <c r="E167" s="27"/>
      <c r="F167" s="27"/>
      <c r="G167"/>
      <c r="H167" s="28" t="s">
        <v>345</v>
      </c>
      <c r="I167" s="35">
        <v>15.31</v>
      </c>
      <c r="J167" s="35">
        <v>15.31</v>
      </c>
      <c r="K167" s="35">
        <v>184</v>
      </c>
      <c r="L167" s="32">
        <f>J167/K167</f>
        <v>8.3206521739130443E-2</v>
      </c>
    </row>
    <row r="168" spans="1:15" ht="28.9" customHeight="1" x14ac:dyDescent="0.25">
      <c r="A168" s="2"/>
      <c r="B168" s="2"/>
      <c r="C168" s="2"/>
      <c r="D168" s="27"/>
      <c r="E168" s="27"/>
      <c r="F168" s="27"/>
      <c r="G168"/>
      <c r="H168" s="28" t="s">
        <v>346</v>
      </c>
      <c r="I168" s="35">
        <v>625</v>
      </c>
      <c r="J168" s="35">
        <v>625</v>
      </c>
      <c r="K168" s="35">
        <v>2600</v>
      </c>
      <c r="L168" s="32">
        <f>J168/K168</f>
        <v>0.24038461538461539</v>
      </c>
    </row>
    <row r="169" spans="1:15" x14ac:dyDescent="0.25">
      <c r="A169" s="2"/>
      <c r="B169" s="2"/>
      <c r="C169" s="2"/>
      <c r="D169" s="27"/>
      <c r="E169" s="27"/>
      <c r="F169"/>
      <c r="G169" s="28" t="s">
        <v>347</v>
      </c>
      <c r="H169"/>
      <c r="I169" s="39">
        <f>SUM(I166:I168)</f>
        <v>640.30999999999995</v>
      </c>
      <c r="J169" s="39">
        <f>SUM(J166:J168)</f>
        <v>640.30999999999995</v>
      </c>
      <c r="K169" s="39">
        <f>SUM(K167:K168)</f>
        <v>2784</v>
      </c>
      <c r="L169" s="38">
        <f t="shared" ref="L169" si="10">J169/K169</f>
        <v>0.22999640804597699</v>
      </c>
    </row>
    <row r="170" spans="1:15" x14ac:dyDescent="0.25">
      <c r="A170" s="2"/>
      <c r="B170" s="2"/>
      <c r="C170" s="2"/>
      <c r="D170" s="27"/>
      <c r="E170" s="27"/>
      <c r="F170"/>
      <c r="H170"/>
      <c r="I170" s="35"/>
      <c r="J170" s="35"/>
      <c r="K170" s="35"/>
      <c r="L170" s="32"/>
    </row>
    <row r="171" spans="1:15" x14ac:dyDescent="0.25">
      <c r="A171" s="2"/>
      <c r="B171" s="2"/>
      <c r="C171" s="2"/>
      <c r="D171" s="27"/>
      <c r="E171" s="27"/>
      <c r="F171"/>
      <c r="G171" s="28" t="s">
        <v>348</v>
      </c>
      <c r="H171"/>
      <c r="I171" s="35">
        <v>0</v>
      </c>
      <c r="J171" s="35">
        <v>0</v>
      </c>
      <c r="K171" s="35">
        <v>360</v>
      </c>
      <c r="L171" s="32">
        <f>J171/K171</f>
        <v>0</v>
      </c>
    </row>
    <row r="172" spans="1:15" x14ac:dyDescent="0.25">
      <c r="A172" s="2"/>
      <c r="B172" s="2"/>
      <c r="C172" s="2"/>
      <c r="D172" s="27"/>
      <c r="E172" s="27"/>
      <c r="F172" s="28" t="s">
        <v>349</v>
      </c>
      <c r="G172" s="27"/>
      <c r="H172"/>
      <c r="I172" s="39">
        <f>I165+I169+I171</f>
        <v>640.30999999999995</v>
      </c>
      <c r="J172" s="39">
        <f>J165+J169+J171</f>
        <v>640.30999999999995</v>
      </c>
      <c r="K172" s="39">
        <f>K165+K169+K171</f>
        <v>7944</v>
      </c>
      <c r="L172" s="38">
        <f t="shared" ref="L172" si="11">J172/K172</f>
        <v>8.0602970795568982E-2</v>
      </c>
    </row>
    <row r="173" spans="1:15" x14ac:dyDescent="0.25">
      <c r="A173" s="2"/>
      <c r="B173" s="2"/>
      <c r="C173" s="2"/>
      <c r="D173" s="27"/>
      <c r="E173" s="27"/>
      <c r="F173" s="28" t="s">
        <v>350</v>
      </c>
      <c r="G173" s="27"/>
      <c r="H173"/>
      <c r="I173" s="35">
        <v>0</v>
      </c>
      <c r="J173" s="35">
        <v>0</v>
      </c>
      <c r="K173" s="35">
        <v>1200</v>
      </c>
      <c r="L173" s="32">
        <f>J173/K173</f>
        <v>0</v>
      </c>
      <c r="O173" s="62"/>
    </row>
    <row r="174" spans="1:15" x14ac:dyDescent="0.25">
      <c r="A174" s="2"/>
      <c r="B174" s="2"/>
      <c r="C174" s="2"/>
      <c r="D174" s="27"/>
      <c r="E174" s="27"/>
      <c r="F174" s="28" t="s">
        <v>351</v>
      </c>
      <c r="G174" s="27"/>
      <c r="H174"/>
      <c r="I174" s="35"/>
      <c r="J174" s="35"/>
      <c r="K174" s="35"/>
      <c r="L174" s="32"/>
    </row>
    <row r="175" spans="1:15" x14ac:dyDescent="0.25">
      <c r="A175" s="2"/>
      <c r="B175" s="2"/>
      <c r="C175" s="2"/>
      <c r="D175" s="27"/>
      <c r="E175" s="27"/>
      <c r="F175" s="27"/>
      <c r="G175" s="28" t="s">
        <v>352</v>
      </c>
      <c r="H175"/>
      <c r="I175" s="35">
        <v>0</v>
      </c>
      <c r="J175" s="35">
        <v>0</v>
      </c>
      <c r="K175" s="35"/>
      <c r="L175" s="32"/>
    </row>
    <row r="176" spans="1:15" x14ac:dyDescent="0.25">
      <c r="A176" s="2"/>
      <c r="B176" s="2"/>
      <c r="C176" s="2"/>
      <c r="D176" s="27"/>
      <c r="E176" s="27"/>
      <c r="F176" s="27"/>
      <c r="G176" s="28" t="s">
        <v>353</v>
      </c>
      <c r="H176"/>
      <c r="I176" s="35">
        <v>0</v>
      </c>
      <c r="J176" s="35">
        <v>0</v>
      </c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354</v>
      </c>
      <c r="H177"/>
      <c r="I177" s="35">
        <v>0</v>
      </c>
      <c r="J177" s="35">
        <v>0</v>
      </c>
      <c r="K177" s="35">
        <v>22.35</v>
      </c>
      <c r="L177" s="32"/>
    </row>
    <row r="178" spans="1:12" ht="28.9" customHeight="1" x14ac:dyDescent="0.25">
      <c r="A178" s="2"/>
      <c r="B178" s="2"/>
      <c r="C178" s="2"/>
      <c r="D178" s="27"/>
      <c r="E178" s="27"/>
      <c r="F178" s="27"/>
      <c r="G178" s="28" t="s">
        <v>355</v>
      </c>
      <c r="H178"/>
      <c r="I178" s="35">
        <v>0</v>
      </c>
      <c r="J178" s="35">
        <v>0</v>
      </c>
      <c r="K178" s="35">
        <v>90</v>
      </c>
      <c r="L178" s="32">
        <f>J178/K178</f>
        <v>0</v>
      </c>
    </row>
    <row r="179" spans="1:12" x14ac:dyDescent="0.25">
      <c r="A179" s="2"/>
      <c r="B179" s="2"/>
      <c r="C179" s="2"/>
      <c r="D179" s="27"/>
      <c r="E179" s="27"/>
      <c r="F179" s="27"/>
      <c r="G179" s="28" t="s">
        <v>356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357</v>
      </c>
      <c r="H180"/>
      <c r="I180" s="35">
        <v>44.85</v>
      </c>
      <c r="J180" s="35">
        <v>44.85</v>
      </c>
      <c r="K180" s="35"/>
      <c r="L180" s="32"/>
    </row>
    <row r="181" spans="1:12" x14ac:dyDescent="0.25">
      <c r="A181" s="2"/>
      <c r="B181" s="2"/>
      <c r="C181" s="2"/>
      <c r="D181" s="27"/>
      <c r="E181" s="27"/>
      <c r="F181" s="27"/>
      <c r="G181" s="28" t="s">
        <v>358</v>
      </c>
      <c r="H181"/>
      <c r="I181" s="35">
        <v>0</v>
      </c>
      <c r="J181" s="35">
        <v>0</v>
      </c>
      <c r="K181" s="35">
        <v>45</v>
      </c>
      <c r="L181" s="32">
        <f>J181/K181</f>
        <v>0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359</v>
      </c>
      <c r="H182"/>
      <c r="I182" s="35">
        <v>0</v>
      </c>
      <c r="J182" s="35">
        <v>0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360</v>
      </c>
      <c r="H183"/>
      <c r="I183" s="35">
        <v>0</v>
      </c>
      <c r="J183" s="35">
        <v>0</v>
      </c>
      <c r="K183" s="35">
        <v>45</v>
      </c>
      <c r="L183" s="32">
        <f>J183/K183</f>
        <v>0</v>
      </c>
    </row>
    <row r="184" spans="1:12" x14ac:dyDescent="0.25">
      <c r="A184" s="2"/>
      <c r="B184" s="2"/>
      <c r="C184" s="2"/>
      <c r="D184" s="27"/>
      <c r="E184" s="27"/>
      <c r="F184" s="27"/>
      <c r="G184" s="28" t="s">
        <v>621</v>
      </c>
      <c r="H184"/>
      <c r="I184" s="35">
        <v>1299.9000000000001</v>
      </c>
      <c r="J184" s="35">
        <v>1299.9000000000001</v>
      </c>
      <c r="K184" s="35">
        <v>1337</v>
      </c>
      <c r="L184" s="32">
        <f>J184/K184</f>
        <v>0.97225130890052358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622</v>
      </c>
      <c r="H185"/>
      <c r="I185" s="35">
        <v>0</v>
      </c>
      <c r="J185" s="35">
        <v>0</v>
      </c>
      <c r="K185" s="35"/>
      <c r="L185" s="32"/>
    </row>
    <row r="186" spans="1:12" ht="28.9" customHeight="1" x14ac:dyDescent="0.25">
      <c r="A186" s="2"/>
      <c r="B186" s="2"/>
      <c r="C186" s="2"/>
      <c r="D186" s="27"/>
      <c r="E186" s="27"/>
      <c r="F186" s="28" t="s">
        <v>361</v>
      </c>
      <c r="G186" s="27"/>
      <c r="H186"/>
      <c r="I186" s="39">
        <f>SUM(I175:I185)</f>
        <v>1344.75</v>
      </c>
      <c r="J186" s="39">
        <f>SUM(J175:J185)</f>
        <v>1344.75</v>
      </c>
      <c r="K186" s="39">
        <f>SUM(K175:K185)</f>
        <v>1539.35</v>
      </c>
      <c r="L186" s="38">
        <f>J186/K186</f>
        <v>0.87358300581414239</v>
      </c>
    </row>
    <row r="187" spans="1:12" ht="28.9" customHeight="1" x14ac:dyDescent="0.25">
      <c r="A187" s="2"/>
      <c r="B187" s="2"/>
      <c r="C187" s="2"/>
      <c r="D187" s="27"/>
      <c r="E187" s="27"/>
      <c r="F187"/>
      <c r="G187" s="27"/>
      <c r="H187"/>
      <c r="I187" s="35"/>
      <c r="J187" s="35"/>
      <c r="K187" s="35"/>
      <c r="L187" s="32"/>
    </row>
    <row r="188" spans="1:12" x14ac:dyDescent="0.25">
      <c r="A188" s="2"/>
      <c r="B188" s="2"/>
      <c r="C188" s="2"/>
      <c r="D188" s="27"/>
      <c r="E188" s="27"/>
      <c r="F188" s="28" t="s">
        <v>362</v>
      </c>
      <c r="G188" s="27"/>
      <c r="H188"/>
      <c r="I188" s="35"/>
      <c r="J188" s="35"/>
      <c r="K188" s="35"/>
      <c r="L188" s="32"/>
    </row>
    <row r="189" spans="1:12" x14ac:dyDescent="0.25">
      <c r="A189" s="2"/>
      <c r="B189" s="2"/>
      <c r="C189" s="2"/>
      <c r="D189" s="27"/>
      <c r="E189" s="27"/>
      <c r="F189" s="27"/>
      <c r="G189" s="28" t="s">
        <v>363</v>
      </c>
      <c r="H189"/>
      <c r="I189" s="35">
        <v>0</v>
      </c>
      <c r="J189" s="35">
        <v>0</v>
      </c>
      <c r="K189" s="35">
        <v>65</v>
      </c>
      <c r="L189" s="32">
        <f>J189/K189</f>
        <v>0</v>
      </c>
    </row>
    <row r="190" spans="1:12" x14ac:dyDescent="0.25">
      <c r="A190" s="2"/>
      <c r="B190" s="2"/>
      <c r="C190" s="2"/>
      <c r="D190" s="27"/>
      <c r="E190" s="27"/>
      <c r="F190" s="27"/>
      <c r="G190" s="28" t="s">
        <v>364</v>
      </c>
      <c r="H190"/>
      <c r="I190" s="35">
        <v>0</v>
      </c>
      <c r="J190" s="35">
        <v>0</v>
      </c>
      <c r="K190" s="35">
        <v>50</v>
      </c>
      <c r="L190" s="32">
        <f>J190/K190</f>
        <v>0</v>
      </c>
    </row>
    <row r="191" spans="1:12" x14ac:dyDescent="0.25">
      <c r="A191" s="2"/>
      <c r="B191" s="2"/>
      <c r="C191" s="2"/>
      <c r="D191" s="27"/>
      <c r="E191" s="27"/>
      <c r="F191" s="27"/>
      <c r="G191" s="28" t="s">
        <v>365</v>
      </c>
      <c r="H191"/>
      <c r="I191" s="35">
        <v>0</v>
      </c>
      <c r="J191" s="35">
        <v>0</v>
      </c>
      <c r="K191" s="35">
        <v>500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366</v>
      </c>
      <c r="H192"/>
      <c r="I192" s="35">
        <v>0</v>
      </c>
      <c r="J192" s="35">
        <v>0</v>
      </c>
      <c r="K192" s="35">
        <v>500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 t="s">
        <v>367</v>
      </c>
      <c r="G193" s="27"/>
      <c r="I193" s="39">
        <f>SUM(I189:I192)</f>
        <v>0</v>
      </c>
      <c r="J193" s="39">
        <f>SUM(J189:J192)</f>
        <v>0</v>
      </c>
      <c r="K193" s="39">
        <f>SUM(K189:K192)</f>
        <v>1115</v>
      </c>
      <c r="L193" s="38">
        <f t="shared" ref="L193:L197" si="12">J193/K193</f>
        <v>0</v>
      </c>
    </row>
    <row r="194" spans="1:12" x14ac:dyDescent="0.25">
      <c r="A194" s="2"/>
      <c r="B194" s="2"/>
      <c r="C194" s="2"/>
      <c r="D194" s="27"/>
      <c r="E194" s="27"/>
      <c r="F194" s="27" t="s">
        <v>368</v>
      </c>
      <c r="G194" s="27"/>
      <c r="I194" s="35"/>
      <c r="J194" s="35"/>
      <c r="K194" s="35"/>
      <c r="L194" s="32"/>
    </row>
    <row r="195" spans="1:12" x14ac:dyDescent="0.25">
      <c r="A195" s="2"/>
      <c r="B195" s="2"/>
      <c r="C195" s="2"/>
      <c r="D195" s="27"/>
      <c r="E195" s="27"/>
      <c r="F195" s="27"/>
      <c r="G195" s="27" t="s">
        <v>369</v>
      </c>
      <c r="I195" s="35">
        <v>0</v>
      </c>
      <c r="J195" s="35">
        <v>0</v>
      </c>
      <c r="K195" s="35">
        <v>100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370</v>
      </c>
      <c r="G196" s="27"/>
      <c r="I196" s="39">
        <f t="shared" ref="I196:J196" si="13">I195</f>
        <v>0</v>
      </c>
      <c r="J196" s="39">
        <f t="shared" si="13"/>
        <v>0</v>
      </c>
      <c r="K196" s="39">
        <f>K195</f>
        <v>100</v>
      </c>
      <c r="L196" s="38">
        <f t="shared" si="12"/>
        <v>0</v>
      </c>
    </row>
    <row r="197" spans="1:12" x14ac:dyDescent="0.25">
      <c r="A197" s="2"/>
      <c r="B197" s="2"/>
      <c r="C197" s="2"/>
      <c r="D197" s="27"/>
      <c r="E197" s="28" t="s">
        <v>371</v>
      </c>
      <c r="F197" s="27"/>
      <c r="G197" s="27"/>
      <c r="H197"/>
      <c r="I197" s="39">
        <f>I196+I193+I186+I172+I161+I154+I148+I163+I173</f>
        <v>2725.38</v>
      </c>
      <c r="J197" s="39">
        <f>J196+J193+J186+J172+J161+J154+J148+J1599+J173</f>
        <v>2725.38</v>
      </c>
      <c r="K197" s="39">
        <f>K196+K193+K186+K172+K173+K161+K154+K148+K163</f>
        <v>24200.35</v>
      </c>
      <c r="L197" s="38">
        <f t="shared" si="12"/>
        <v>0.11261737950070971</v>
      </c>
    </row>
    <row r="198" spans="1:12" x14ac:dyDescent="0.25">
      <c r="A198" s="2"/>
      <c r="B198" s="2"/>
      <c r="C198" s="2"/>
      <c r="D198" s="27"/>
      <c r="F198" s="27"/>
      <c r="G198" s="27"/>
      <c r="H198"/>
      <c r="I198" s="35"/>
      <c r="J198" s="35"/>
      <c r="K198" s="35"/>
      <c r="L198" s="32"/>
    </row>
    <row r="199" spans="1:12" x14ac:dyDescent="0.25">
      <c r="A199" s="2"/>
      <c r="B199" s="2"/>
      <c r="C199" s="2"/>
      <c r="D199" s="27"/>
      <c r="F199" s="27"/>
      <c r="G199" s="27"/>
      <c r="H199"/>
      <c r="I199" s="35"/>
      <c r="J199" s="35"/>
      <c r="K199" s="35"/>
      <c r="L199" s="32"/>
    </row>
    <row r="200" spans="1:12" x14ac:dyDescent="0.25">
      <c r="A200" s="2"/>
      <c r="B200" s="2"/>
      <c r="C200" s="2"/>
      <c r="D200" s="27"/>
      <c r="E200" s="28" t="s">
        <v>372</v>
      </c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E201" s="27"/>
      <c r="F201" s="28" t="s">
        <v>373</v>
      </c>
      <c r="G201" s="27"/>
      <c r="H201"/>
      <c r="I201" s="35">
        <v>0</v>
      </c>
      <c r="J201" s="35">
        <v>0</v>
      </c>
      <c r="K201" s="35"/>
      <c r="L201" s="32"/>
    </row>
    <row r="202" spans="1:12" ht="28.9" customHeight="1" x14ac:dyDescent="0.25">
      <c r="A202" s="2"/>
      <c r="B202" s="2"/>
      <c r="C202" s="2"/>
      <c r="D202" s="27"/>
      <c r="E202" s="27"/>
      <c r="F202" s="27"/>
      <c r="G202" s="28" t="s">
        <v>374</v>
      </c>
      <c r="H202"/>
      <c r="I202" s="35">
        <v>0</v>
      </c>
      <c r="J202" s="35">
        <v>0</v>
      </c>
      <c r="K202" s="35"/>
      <c r="L202" s="32"/>
    </row>
    <row r="203" spans="1:12" x14ac:dyDescent="0.25">
      <c r="A203" s="2"/>
      <c r="B203" s="2"/>
      <c r="C203" s="2"/>
      <c r="D203" s="27"/>
      <c r="E203" s="27"/>
      <c r="F203" s="27"/>
      <c r="G203" s="28" t="s">
        <v>375</v>
      </c>
      <c r="H203"/>
      <c r="I203" s="35">
        <v>0</v>
      </c>
      <c r="J203" s="35">
        <v>0</v>
      </c>
      <c r="K203" s="35"/>
      <c r="L203" s="32"/>
    </row>
    <row r="204" spans="1:12" x14ac:dyDescent="0.25">
      <c r="A204" s="2"/>
      <c r="B204" s="2"/>
      <c r="C204" s="2"/>
      <c r="D204" s="27"/>
      <c r="E204" s="27"/>
      <c r="F204" s="27"/>
      <c r="G204" s="28" t="s">
        <v>376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377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378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8" t="s">
        <v>379</v>
      </c>
      <c r="G207" s="27"/>
      <c r="H207"/>
      <c r="I207" s="39">
        <f>SUM(I201:I206)</f>
        <v>0</v>
      </c>
      <c r="J207" s="39">
        <f>SUM(J201:J206)</f>
        <v>0</v>
      </c>
      <c r="K207" s="39"/>
      <c r="L207" s="32"/>
    </row>
    <row r="208" spans="1:12" ht="28.9" customHeight="1" x14ac:dyDescent="0.25">
      <c r="A208" s="2"/>
      <c r="B208" s="2"/>
      <c r="C208" s="2"/>
      <c r="D208" s="27"/>
      <c r="E208" s="27"/>
      <c r="F208" s="28" t="s">
        <v>380</v>
      </c>
      <c r="G208" s="27"/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8" t="s">
        <v>381</v>
      </c>
      <c r="G209" s="27"/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382</v>
      </c>
      <c r="G210" s="27"/>
      <c r="H210"/>
      <c r="I210" s="35">
        <v>0</v>
      </c>
      <c r="J210" s="35">
        <v>0</v>
      </c>
      <c r="K210" s="35">
        <v>800</v>
      </c>
      <c r="L210" s="32">
        <f>J210/K210</f>
        <v>0</v>
      </c>
    </row>
    <row r="211" spans="1:12" x14ac:dyDescent="0.25">
      <c r="A211" s="2"/>
      <c r="B211" s="2"/>
      <c r="C211" s="2"/>
      <c r="D211" s="27"/>
      <c r="E211" s="27"/>
      <c r="F211" s="28" t="s">
        <v>383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384</v>
      </c>
      <c r="G212" s="27"/>
      <c r="H212"/>
      <c r="I212" s="35">
        <v>0</v>
      </c>
      <c r="J212" s="35">
        <v>0</v>
      </c>
      <c r="K212" s="35">
        <v>500</v>
      </c>
      <c r="L212" s="32">
        <f>J212/K212</f>
        <v>0</v>
      </c>
    </row>
    <row r="213" spans="1:12" x14ac:dyDescent="0.25">
      <c r="A213" s="2"/>
      <c r="B213" s="2"/>
      <c r="C213" s="2"/>
      <c r="D213" s="27"/>
      <c r="E213" s="27"/>
      <c r="F213" s="28" t="s">
        <v>385</v>
      </c>
      <c r="G213" s="27"/>
      <c r="H213"/>
      <c r="I213" s="35">
        <v>0</v>
      </c>
      <c r="J213" s="35">
        <v>0</v>
      </c>
      <c r="K213" s="35"/>
      <c r="L213" s="32"/>
    </row>
    <row r="214" spans="1:12" x14ac:dyDescent="0.25">
      <c r="A214" s="2"/>
      <c r="B214" s="2"/>
      <c r="C214" s="2"/>
      <c r="D214" s="27"/>
      <c r="E214" s="27"/>
      <c r="F214" s="28" t="s">
        <v>386</v>
      </c>
      <c r="G214" s="27"/>
      <c r="H214"/>
      <c r="I214" s="35">
        <v>0</v>
      </c>
      <c r="J214" s="35">
        <v>0</v>
      </c>
      <c r="K214" s="35">
        <v>156</v>
      </c>
      <c r="L214" s="32">
        <f>J214/K214</f>
        <v>0</v>
      </c>
    </row>
    <row r="215" spans="1:12" x14ac:dyDescent="0.25">
      <c r="A215" s="2"/>
      <c r="B215" s="2"/>
      <c r="C215" s="2"/>
      <c r="D215" s="27"/>
      <c r="E215" s="27"/>
      <c r="F215" s="28" t="s">
        <v>387</v>
      </c>
      <c r="G215" s="27"/>
      <c r="H215"/>
      <c r="I215" s="35">
        <v>0</v>
      </c>
      <c r="J215" s="35">
        <v>0</v>
      </c>
      <c r="K215" s="35"/>
      <c r="L215" s="32"/>
    </row>
    <row r="216" spans="1:12" x14ac:dyDescent="0.25">
      <c r="A216" s="2"/>
      <c r="B216" s="2"/>
      <c r="C216" s="2"/>
      <c r="D216" s="27"/>
      <c r="E216" s="27"/>
      <c r="F216" s="28" t="s">
        <v>388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389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390</v>
      </c>
      <c r="G218" s="27"/>
      <c r="H218"/>
      <c r="I218" s="35">
        <v>0</v>
      </c>
      <c r="J218" s="35">
        <v>0</v>
      </c>
      <c r="K218" s="35">
        <v>250</v>
      </c>
      <c r="L218" s="32">
        <f>J218/K218</f>
        <v>0</v>
      </c>
    </row>
    <row r="219" spans="1:12" x14ac:dyDescent="0.25">
      <c r="A219" s="2"/>
      <c r="B219" s="2"/>
      <c r="C219" s="2"/>
      <c r="D219" s="27"/>
      <c r="E219" s="27"/>
      <c r="F219" s="28" t="s">
        <v>391</v>
      </c>
      <c r="G219" s="27"/>
      <c r="H219"/>
      <c r="I219" s="35">
        <v>0</v>
      </c>
      <c r="J219" s="35">
        <v>0</v>
      </c>
      <c r="K219" s="35">
        <v>100</v>
      </c>
      <c r="L219" s="32">
        <f t="shared" ref="L219" si="14">J219/K219</f>
        <v>0</v>
      </c>
    </row>
    <row r="220" spans="1:12" x14ac:dyDescent="0.25">
      <c r="A220" s="2"/>
      <c r="B220" s="2"/>
      <c r="C220" s="2"/>
      <c r="D220" s="27"/>
      <c r="E220" s="27"/>
      <c r="F220" s="28" t="s">
        <v>392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393</v>
      </c>
      <c r="G221" s="27"/>
      <c r="H221"/>
      <c r="I221" s="35"/>
      <c r="J221" s="35"/>
      <c r="K221" s="35"/>
      <c r="L221" s="32"/>
    </row>
    <row r="222" spans="1:12" x14ac:dyDescent="0.25">
      <c r="A222" s="2"/>
      <c r="B222" s="2"/>
      <c r="C222" s="2"/>
      <c r="D222" s="27"/>
      <c r="E222" s="27"/>
      <c r="F222" s="27"/>
      <c r="G222" s="28" t="s">
        <v>394</v>
      </c>
      <c r="H222"/>
      <c r="I222" s="35">
        <v>0</v>
      </c>
      <c r="J222" s="35">
        <v>0</v>
      </c>
      <c r="K222" s="35"/>
      <c r="L222" s="32"/>
    </row>
    <row r="223" spans="1:12" ht="28.9" customHeight="1" x14ac:dyDescent="0.25">
      <c r="A223" s="2"/>
      <c r="B223" s="2"/>
      <c r="C223" s="2"/>
      <c r="D223" s="27"/>
      <c r="E223" s="27"/>
      <c r="F223" s="27"/>
      <c r="G223" s="28" t="s">
        <v>395</v>
      </c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7"/>
      <c r="G224" s="28" t="s">
        <v>396</v>
      </c>
      <c r="H224"/>
      <c r="I224" s="35">
        <v>0</v>
      </c>
      <c r="J224" s="35">
        <v>0</v>
      </c>
      <c r="K224" s="35"/>
      <c r="L224" s="32"/>
    </row>
    <row r="225" spans="1:12" x14ac:dyDescent="0.25">
      <c r="A225" s="2"/>
      <c r="B225" s="2"/>
      <c r="C225" s="2"/>
      <c r="D225" s="27"/>
      <c r="E225" s="27"/>
      <c r="F225" s="28" t="s">
        <v>397</v>
      </c>
      <c r="G225" s="27"/>
      <c r="H225"/>
      <c r="I225" s="39">
        <f>SUM(I222:I224)</f>
        <v>0</v>
      </c>
      <c r="J225" s="39">
        <f>SUM(J222:J224)</f>
        <v>0</v>
      </c>
      <c r="K225" s="39"/>
      <c r="L225" s="38"/>
    </row>
    <row r="226" spans="1:12" x14ac:dyDescent="0.25">
      <c r="A226" s="2"/>
      <c r="B226" s="2"/>
      <c r="C226" s="2"/>
      <c r="D226" s="27"/>
      <c r="E226" s="27"/>
      <c r="F226" s="28" t="s">
        <v>398</v>
      </c>
      <c r="G226" s="27"/>
      <c r="H226"/>
      <c r="I226" s="35"/>
      <c r="J226" s="35"/>
      <c r="K226" s="35"/>
      <c r="L226" s="32"/>
    </row>
    <row r="227" spans="1:12" x14ac:dyDescent="0.25">
      <c r="A227" s="2"/>
      <c r="B227" s="2"/>
      <c r="C227" s="2"/>
      <c r="D227" s="27"/>
      <c r="E227" s="27"/>
      <c r="G227" s="28" t="s">
        <v>399</v>
      </c>
      <c r="H227"/>
      <c r="I227" s="35">
        <v>0</v>
      </c>
      <c r="J227" s="35">
        <v>0</v>
      </c>
      <c r="K227" s="35">
        <v>300</v>
      </c>
      <c r="L227" s="32">
        <f>J227/K227</f>
        <v>0</v>
      </c>
    </row>
    <row r="228" spans="1:12" x14ac:dyDescent="0.25">
      <c r="A228" s="2"/>
      <c r="B228" s="2"/>
      <c r="C228" s="2"/>
      <c r="D228" s="27"/>
      <c r="E228" s="27"/>
      <c r="F228" s="27"/>
      <c r="G228" s="28" t="s">
        <v>400</v>
      </c>
      <c r="H228"/>
      <c r="I228" s="35">
        <v>0</v>
      </c>
      <c r="J228" s="35">
        <v>0</v>
      </c>
      <c r="K228" s="35"/>
      <c r="L228" s="32"/>
    </row>
    <row r="229" spans="1:12" x14ac:dyDescent="0.25">
      <c r="A229" s="2"/>
      <c r="B229" s="2"/>
      <c r="C229" s="2"/>
      <c r="D229" s="27"/>
      <c r="E229" s="27"/>
      <c r="F229" s="27"/>
      <c r="G229" s="28" t="s">
        <v>401</v>
      </c>
      <c r="H229"/>
      <c r="I229" s="35">
        <v>0</v>
      </c>
      <c r="J229" s="35">
        <v>0</v>
      </c>
      <c r="K229" s="35"/>
      <c r="L229" s="32"/>
    </row>
    <row r="230" spans="1:12" x14ac:dyDescent="0.25">
      <c r="A230" s="2"/>
      <c r="B230" s="2"/>
      <c r="C230" s="2"/>
      <c r="D230" s="27"/>
      <c r="E230" s="27"/>
      <c r="F230" s="27"/>
      <c r="G230" s="28" t="s">
        <v>402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8" t="s">
        <v>403</v>
      </c>
      <c r="G231" s="27"/>
      <c r="H231"/>
      <c r="I231" s="39">
        <f>SUM(I227:I230)</f>
        <v>0</v>
      </c>
      <c r="J231" s="39">
        <f>SUM(J227:J230)</f>
        <v>0</v>
      </c>
      <c r="K231" s="39">
        <f>SUM(K227:K230)</f>
        <v>300</v>
      </c>
      <c r="L231" s="38">
        <f>J231/K231</f>
        <v>0</v>
      </c>
    </row>
    <row r="232" spans="1:12" x14ac:dyDescent="0.25">
      <c r="A232" s="2"/>
      <c r="B232" s="2"/>
      <c r="C232" s="2"/>
      <c r="D232" s="27"/>
      <c r="E232" s="27"/>
      <c r="F232" s="28" t="s">
        <v>404</v>
      </c>
      <c r="G232" s="27"/>
      <c r="H232"/>
      <c r="I232" s="35"/>
      <c r="J232" s="35"/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405</v>
      </c>
      <c r="H233"/>
      <c r="I233" s="35">
        <v>0</v>
      </c>
      <c r="J233" s="35">
        <v>0</v>
      </c>
      <c r="K233" s="35">
        <v>1000</v>
      </c>
      <c r="L233" s="32">
        <f>J233/K233</f>
        <v>0</v>
      </c>
    </row>
    <row r="234" spans="1:12" x14ac:dyDescent="0.25">
      <c r="A234" s="2"/>
      <c r="B234" s="2"/>
      <c r="C234" s="2"/>
      <c r="D234" s="27"/>
      <c r="E234" s="27"/>
      <c r="F234" s="27"/>
      <c r="G234" s="28" t="s">
        <v>406</v>
      </c>
      <c r="H234"/>
      <c r="I234" s="35">
        <v>0</v>
      </c>
      <c r="J234" s="35">
        <v>0</v>
      </c>
      <c r="K234" s="35"/>
      <c r="L234" s="32"/>
    </row>
    <row r="235" spans="1:12" x14ac:dyDescent="0.25">
      <c r="A235" s="2"/>
      <c r="B235" s="2"/>
      <c r="C235" s="2"/>
      <c r="D235" s="27"/>
      <c r="E235" s="27"/>
      <c r="F235" s="28" t="s">
        <v>407</v>
      </c>
      <c r="G235" s="27"/>
      <c r="H235"/>
      <c r="I235" s="39">
        <f>SUM(I233:I234)</f>
        <v>0</v>
      </c>
      <c r="J235" s="39">
        <f>SUM(J233:J234)</f>
        <v>0</v>
      </c>
      <c r="K235" s="39">
        <f>SUM(K233:K234)</f>
        <v>1000</v>
      </c>
      <c r="L235" s="38">
        <f>J235/K235</f>
        <v>0</v>
      </c>
    </row>
    <row r="236" spans="1:12" x14ac:dyDescent="0.25">
      <c r="A236" s="2"/>
      <c r="B236" s="2"/>
      <c r="C236" s="2"/>
      <c r="D236" s="27"/>
      <c r="E236" s="27"/>
      <c r="F236" s="28" t="s">
        <v>408</v>
      </c>
      <c r="G236" s="27"/>
      <c r="H236"/>
      <c r="I236" s="35">
        <v>0</v>
      </c>
      <c r="J236" s="35">
        <v>0</v>
      </c>
      <c r="K236" s="35"/>
      <c r="L236" s="32"/>
    </row>
    <row r="237" spans="1:12" x14ac:dyDescent="0.25">
      <c r="A237" s="2"/>
      <c r="B237" s="2"/>
      <c r="C237" s="2"/>
      <c r="D237" s="27"/>
      <c r="E237" s="27"/>
      <c r="F237" s="27"/>
      <c r="G237" s="28" t="s">
        <v>409</v>
      </c>
      <c r="H237"/>
      <c r="I237" s="35">
        <v>0</v>
      </c>
      <c r="J237" s="35">
        <v>0</v>
      </c>
      <c r="K237" s="35">
        <v>500</v>
      </c>
      <c r="L237" s="32">
        <f>J237/K237</f>
        <v>0</v>
      </c>
    </row>
    <row r="238" spans="1:12" x14ac:dyDescent="0.25">
      <c r="A238" s="2"/>
      <c r="B238" s="2"/>
      <c r="C238" s="2"/>
      <c r="D238" s="27"/>
      <c r="E238" s="27"/>
      <c r="F238" s="28" t="s">
        <v>410</v>
      </c>
      <c r="G238" s="27"/>
      <c r="H238"/>
      <c r="I238" s="39">
        <f>I237+I236</f>
        <v>0</v>
      </c>
      <c r="J238" s="39">
        <f>J237+J236</f>
        <v>0</v>
      </c>
      <c r="K238" s="39">
        <f>K237</f>
        <v>500</v>
      </c>
      <c r="L238" s="38">
        <v>0</v>
      </c>
    </row>
    <row r="239" spans="1:12" x14ac:dyDescent="0.25">
      <c r="A239" s="2"/>
      <c r="B239" s="2"/>
      <c r="C239" s="2"/>
      <c r="D239" s="27"/>
      <c r="E239" s="27"/>
      <c r="F239" s="42" t="s">
        <v>411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8" t="s">
        <v>412</v>
      </c>
      <c r="G240" s="27"/>
      <c r="H240"/>
      <c r="I240" s="35">
        <v>0</v>
      </c>
      <c r="J240" s="35">
        <v>0</v>
      </c>
      <c r="K240" s="35"/>
      <c r="L240" s="32"/>
    </row>
    <row r="241" spans="1:12" x14ac:dyDescent="0.25">
      <c r="A241" s="2"/>
      <c r="B241" s="2"/>
      <c r="C241" s="2"/>
      <c r="D241" s="27"/>
      <c r="E241" s="27"/>
      <c r="F241" s="28" t="s">
        <v>413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414</v>
      </c>
      <c r="G242"/>
      <c r="H242"/>
      <c r="I242" s="35">
        <v>33.340000000000003</v>
      </c>
      <c r="J242" s="35">
        <v>33.340000000000003</v>
      </c>
      <c r="K242" s="35">
        <v>500</v>
      </c>
      <c r="L242" s="32">
        <f>J242/K242</f>
        <v>6.6680000000000003E-2</v>
      </c>
    </row>
    <row r="243" spans="1:12" ht="28.9" customHeight="1" x14ac:dyDescent="0.25">
      <c r="A243" s="2"/>
      <c r="B243" s="2"/>
      <c r="C243" s="2"/>
      <c r="D243" s="27"/>
      <c r="E243" s="28" t="s">
        <v>415</v>
      </c>
      <c r="F243" s="27"/>
      <c r="G243" s="27"/>
      <c r="H243"/>
      <c r="I243" s="39">
        <f>I207+I208++I209+I210+I211+I212+I213+I214+I215+I216+I218+I219+I220+I225+I231+I235+I238+I239+I240+I241+I242+I217</f>
        <v>33.340000000000003</v>
      </c>
      <c r="J243" s="39">
        <f>J207+J208++J209+J210+J211+J212+J213+J214+J215+J216+J218+J219+J220+J225+J231+J235+J238+J239+J240+J241+J242+J217</f>
        <v>33.340000000000003</v>
      </c>
      <c r="K243" s="39">
        <f>K207+K208++K209+K210+K211+K212+K213+K214+K215+K216+K218+K219+K220+K225+K231+K235+K238+K239+K240+K241+K242</f>
        <v>4106</v>
      </c>
      <c r="L243" s="38">
        <f>J243/K243</f>
        <v>8.1198246468582574E-3</v>
      </c>
    </row>
    <row r="244" spans="1:12" x14ac:dyDescent="0.25">
      <c r="A244" s="2"/>
      <c r="B244" s="2"/>
      <c r="C244" s="2"/>
      <c r="D244" s="27"/>
      <c r="E244" s="28" t="s">
        <v>416</v>
      </c>
      <c r="F244" s="27"/>
      <c r="G244" s="27"/>
      <c r="H244"/>
      <c r="I244" s="35"/>
      <c r="J244" s="35"/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417</v>
      </c>
      <c r="G245" s="27"/>
      <c r="H245"/>
      <c r="I245" s="56">
        <v>0</v>
      </c>
      <c r="J245" s="35">
        <v>0</v>
      </c>
      <c r="K245" s="35"/>
      <c r="L245" s="32"/>
    </row>
    <row r="246" spans="1:12" x14ac:dyDescent="0.25">
      <c r="A246" s="2"/>
      <c r="B246" s="2"/>
      <c r="C246" s="2"/>
      <c r="D246" s="27"/>
      <c r="E246" s="27"/>
      <c r="F246" s="28" t="s">
        <v>418</v>
      </c>
      <c r="G246" s="27"/>
      <c r="H246"/>
      <c r="I246" s="56">
        <v>0</v>
      </c>
      <c r="J246" s="35">
        <v>0</v>
      </c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419</v>
      </c>
      <c r="G247" s="27"/>
      <c r="H247"/>
      <c r="I247" s="36">
        <v>0</v>
      </c>
      <c r="J247" s="36">
        <v>0</v>
      </c>
      <c r="K247" s="36">
        <v>100</v>
      </c>
      <c r="L247" s="32">
        <f>J247/K247</f>
        <v>0</v>
      </c>
    </row>
    <row r="248" spans="1:12" x14ac:dyDescent="0.25">
      <c r="A248" s="2"/>
      <c r="B248" s="2"/>
      <c r="C248" s="2"/>
      <c r="D248" s="27"/>
      <c r="E248" s="28" t="s">
        <v>420</v>
      </c>
      <c r="F248" s="27"/>
      <c r="G248" s="27"/>
      <c r="H248"/>
      <c r="I248" s="35">
        <f>SUM(I245:I247)</f>
        <v>0</v>
      </c>
      <c r="J248" s="35">
        <f>SUM(J245:J247)</f>
        <v>0</v>
      </c>
      <c r="K248" s="35">
        <f>SUM(K245:K247)</f>
        <v>100</v>
      </c>
      <c r="L248" s="32">
        <f>J248/K248</f>
        <v>0</v>
      </c>
    </row>
    <row r="249" spans="1:12" x14ac:dyDescent="0.25">
      <c r="A249" s="2"/>
      <c r="B249" s="2"/>
      <c r="C249" s="2"/>
      <c r="D249" s="27"/>
      <c r="E249" s="28" t="s">
        <v>421</v>
      </c>
      <c r="F249" s="27"/>
      <c r="G249" s="27"/>
      <c r="H249"/>
      <c r="I249" s="35"/>
      <c r="J249" s="35"/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422</v>
      </c>
      <c r="G250" s="27"/>
      <c r="H250"/>
      <c r="I250" s="35">
        <v>0</v>
      </c>
      <c r="J250" s="35">
        <v>0</v>
      </c>
      <c r="K250" s="35">
        <v>1200</v>
      </c>
      <c r="L250" s="32">
        <f>J250/K250</f>
        <v>0</v>
      </c>
    </row>
    <row r="251" spans="1:12" ht="28.9" customHeight="1" x14ac:dyDescent="0.25">
      <c r="A251" s="2"/>
      <c r="B251" s="2"/>
      <c r="C251" s="2"/>
      <c r="D251" s="27"/>
      <c r="E251" s="28" t="s">
        <v>423</v>
      </c>
      <c r="F251"/>
      <c r="G251" s="27"/>
      <c r="H251"/>
      <c r="I251" s="39">
        <f t="shared" ref="I251:J251" si="15">I250</f>
        <v>0</v>
      </c>
      <c r="J251" s="39">
        <f t="shared" si="15"/>
        <v>0</v>
      </c>
      <c r="K251" s="39">
        <f>K250</f>
        <v>1200</v>
      </c>
      <c r="L251" s="38">
        <f>J251/K251</f>
        <v>0</v>
      </c>
    </row>
    <row r="252" spans="1:12" x14ac:dyDescent="0.25">
      <c r="A252" s="2"/>
      <c r="B252" s="2"/>
      <c r="C252" s="2"/>
      <c r="D252" s="27"/>
      <c r="E252" s="28" t="s">
        <v>424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425</v>
      </c>
      <c r="G253" s="27"/>
      <c r="H253"/>
      <c r="I253" s="35"/>
      <c r="J253" s="35"/>
      <c r="K253" s="35"/>
      <c r="L253" s="32"/>
    </row>
    <row r="254" spans="1:12" ht="28.9" customHeight="1" x14ac:dyDescent="0.25">
      <c r="A254" s="2"/>
      <c r="B254" s="2"/>
      <c r="C254" s="2"/>
      <c r="D254" s="27"/>
      <c r="E254" s="27"/>
      <c r="F254" s="27"/>
      <c r="G254" s="28" t="s">
        <v>426</v>
      </c>
      <c r="H254"/>
      <c r="I254" s="35">
        <v>0</v>
      </c>
      <c r="J254" s="35">
        <v>0</v>
      </c>
      <c r="K254" s="35"/>
      <c r="L254" s="32"/>
    </row>
    <row r="255" spans="1:12" x14ac:dyDescent="0.25">
      <c r="A255" s="2"/>
      <c r="B255" s="2"/>
      <c r="C255" s="2"/>
      <c r="D255" s="27"/>
      <c r="E255" s="27"/>
      <c r="F255" s="27"/>
      <c r="G255" s="28" t="s">
        <v>427</v>
      </c>
      <c r="H255"/>
      <c r="I255" s="35">
        <v>0</v>
      </c>
      <c r="J255" s="35">
        <v>0</v>
      </c>
      <c r="K255" s="35"/>
      <c r="L255" s="32"/>
    </row>
    <row r="256" spans="1:12" x14ac:dyDescent="0.25">
      <c r="A256" s="2"/>
      <c r="B256" s="2"/>
      <c r="C256" s="2"/>
      <c r="D256" s="27"/>
      <c r="E256" s="27"/>
      <c r="F256" s="27"/>
      <c r="G256" s="28" t="s">
        <v>428</v>
      </c>
      <c r="H256"/>
      <c r="I256" s="35">
        <v>0</v>
      </c>
      <c r="J256" s="35">
        <v>0</v>
      </c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429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430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8" t="s">
        <v>431</v>
      </c>
      <c r="G259" s="27"/>
      <c r="H259"/>
      <c r="I259" s="39">
        <f>SUM(I254:I258)</f>
        <v>0</v>
      </c>
      <c r="J259" s="39">
        <f>SUM(J254:J258)</f>
        <v>0</v>
      </c>
      <c r="K259" s="39"/>
      <c r="L259" s="38"/>
    </row>
    <row r="260" spans="1:12" x14ac:dyDescent="0.25">
      <c r="A260" s="2"/>
      <c r="B260" s="2"/>
      <c r="C260" s="2"/>
      <c r="D260" s="27"/>
      <c r="E260" s="27"/>
      <c r="F260" s="28" t="s">
        <v>432</v>
      </c>
      <c r="G260" s="27"/>
      <c r="H260"/>
      <c r="I260" s="35"/>
      <c r="J260" s="35"/>
      <c r="K260" s="35">
        <v>1000</v>
      </c>
      <c r="L260" s="32">
        <f t="shared" ref="L260" si="16">J260/K260</f>
        <v>0</v>
      </c>
    </row>
    <row r="261" spans="1:12" x14ac:dyDescent="0.25">
      <c r="A261" s="2"/>
      <c r="B261" s="2"/>
      <c r="C261" s="2"/>
      <c r="D261" s="27"/>
      <c r="E261" s="27"/>
      <c r="F261" s="28" t="s">
        <v>433</v>
      </c>
      <c r="G261" s="27"/>
      <c r="H261"/>
      <c r="I261" s="35"/>
      <c r="J261" s="35"/>
      <c r="K261" s="35"/>
      <c r="L261" s="32"/>
    </row>
    <row r="262" spans="1:12" x14ac:dyDescent="0.25">
      <c r="A262" s="2"/>
      <c r="B262" s="2"/>
      <c r="C262" s="2"/>
      <c r="D262" s="27"/>
      <c r="E262" s="27"/>
      <c r="G262" s="27"/>
      <c r="H262" s="50" t="s">
        <v>434</v>
      </c>
      <c r="I262" s="35">
        <v>0</v>
      </c>
      <c r="J262" s="35">
        <v>0</v>
      </c>
      <c r="K262" s="35"/>
      <c r="L262" s="51"/>
    </row>
    <row r="263" spans="1:12" x14ac:dyDescent="0.25">
      <c r="A263" s="2"/>
      <c r="B263" s="2"/>
      <c r="C263" s="2"/>
      <c r="D263" s="27"/>
      <c r="E263" s="27"/>
      <c r="F263" s="27"/>
      <c r="G263" s="27"/>
      <c r="H263" s="28" t="s">
        <v>435</v>
      </c>
      <c r="I263" s="35">
        <v>9266</v>
      </c>
      <c r="J263" s="35">
        <v>9266</v>
      </c>
      <c r="K263" s="35">
        <v>111192</v>
      </c>
      <c r="L263" s="32">
        <f>J263/K263</f>
        <v>8.3333333333333329E-2</v>
      </c>
    </row>
    <row r="264" spans="1:12" ht="28.9" customHeight="1" x14ac:dyDescent="0.25">
      <c r="A264" s="2"/>
      <c r="B264" s="2"/>
      <c r="C264" s="2"/>
      <c r="D264" s="27"/>
      <c r="E264" s="27"/>
      <c r="F264" s="27"/>
      <c r="G264" s="27"/>
      <c r="H264" s="28" t="s">
        <v>436</v>
      </c>
      <c r="I264" s="35">
        <v>0</v>
      </c>
      <c r="J264" s="35">
        <v>0</v>
      </c>
      <c r="K264" s="35">
        <v>300</v>
      </c>
      <c r="L264" s="32">
        <f>J264/K264</f>
        <v>0</v>
      </c>
    </row>
    <row r="265" spans="1:12" x14ac:dyDescent="0.25">
      <c r="A265" s="2"/>
      <c r="B265" s="2"/>
      <c r="C265" s="2"/>
      <c r="D265" s="27"/>
      <c r="E265" s="27"/>
      <c r="F265" s="28" t="s">
        <v>437</v>
      </c>
      <c r="G265" s="27"/>
      <c r="H265"/>
      <c r="I265" s="39">
        <f>SUM(I262:I264)</f>
        <v>9266</v>
      </c>
      <c r="J265" s="39">
        <f>SUM(J262:J264)</f>
        <v>9266</v>
      </c>
      <c r="K265" s="39">
        <f>SUM(K262:K264)</f>
        <v>111492</v>
      </c>
      <c r="L265" s="38">
        <f>J265/K265</f>
        <v>8.3109101998349658E-2</v>
      </c>
    </row>
    <row r="266" spans="1:12" x14ac:dyDescent="0.25">
      <c r="A266" s="2"/>
      <c r="B266" s="2"/>
      <c r="C266" s="2"/>
      <c r="D266" s="27"/>
      <c r="E266" s="27"/>
      <c r="F266" s="28" t="s">
        <v>438</v>
      </c>
      <c r="G266"/>
      <c r="H266"/>
      <c r="I266" s="35">
        <v>0</v>
      </c>
      <c r="J266" s="35">
        <v>0</v>
      </c>
      <c r="K266" s="35">
        <v>175</v>
      </c>
      <c r="L266" s="32">
        <f>J266/K266</f>
        <v>0</v>
      </c>
    </row>
    <row r="267" spans="1:12" ht="28.9" customHeight="1" x14ac:dyDescent="0.25">
      <c r="A267" s="2"/>
      <c r="B267" s="2"/>
      <c r="C267" s="2"/>
      <c r="D267" s="27"/>
      <c r="E267" s="27"/>
      <c r="F267" s="28" t="s">
        <v>439</v>
      </c>
      <c r="G267"/>
      <c r="H267"/>
      <c r="I267" s="35">
        <v>0</v>
      </c>
      <c r="J267" s="35">
        <v>0</v>
      </c>
      <c r="K267" s="35">
        <v>165</v>
      </c>
      <c r="L267" s="32">
        <f t="shared" ref="L267:L274" si="17"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440</v>
      </c>
      <c r="G268"/>
      <c r="H268"/>
      <c r="I268" s="35">
        <v>0</v>
      </c>
      <c r="J268" s="35">
        <v>0</v>
      </c>
      <c r="K268" s="35">
        <v>125</v>
      </c>
      <c r="L268" s="32">
        <f t="shared" si="17"/>
        <v>0</v>
      </c>
    </row>
    <row r="269" spans="1:12" x14ac:dyDescent="0.25">
      <c r="A269" s="2"/>
      <c r="B269" s="2"/>
      <c r="C269" s="2"/>
      <c r="D269" s="27"/>
      <c r="E269" s="27"/>
      <c r="F269" s="28" t="s">
        <v>441</v>
      </c>
      <c r="G269"/>
      <c r="H269"/>
      <c r="I269" s="35">
        <v>0</v>
      </c>
      <c r="J269" s="35">
        <v>0</v>
      </c>
      <c r="K269" s="35">
        <v>125</v>
      </c>
      <c r="L269" s="32">
        <f t="shared" si="17"/>
        <v>0</v>
      </c>
    </row>
    <row r="270" spans="1:12" x14ac:dyDescent="0.25">
      <c r="A270" s="2"/>
      <c r="B270" s="2"/>
      <c r="C270" s="2"/>
      <c r="D270" s="27"/>
      <c r="E270" s="27"/>
      <c r="F270" s="28" t="s">
        <v>442</v>
      </c>
      <c r="G270"/>
      <c r="H270"/>
      <c r="I270" s="35">
        <v>0</v>
      </c>
      <c r="J270" s="35">
        <v>0</v>
      </c>
      <c r="K270" s="35">
        <v>100</v>
      </c>
      <c r="L270" s="32">
        <f>J270/K270</f>
        <v>0</v>
      </c>
    </row>
    <row r="271" spans="1:12" x14ac:dyDescent="0.25">
      <c r="A271" s="2"/>
      <c r="B271" s="2"/>
      <c r="C271" s="2"/>
      <c r="D271" s="27"/>
      <c r="E271" s="27"/>
      <c r="F271" s="28" t="s">
        <v>443</v>
      </c>
      <c r="G271"/>
      <c r="H271"/>
      <c r="I271" s="35">
        <v>0</v>
      </c>
      <c r="J271" s="35">
        <v>0</v>
      </c>
      <c r="K271" s="35">
        <v>500</v>
      </c>
      <c r="L271" s="32">
        <f t="shared" si="17"/>
        <v>0</v>
      </c>
    </row>
    <row r="272" spans="1:12" x14ac:dyDescent="0.25">
      <c r="A272" s="2"/>
      <c r="B272" s="2"/>
      <c r="C272" s="2"/>
      <c r="D272" s="27"/>
      <c r="E272" s="27"/>
      <c r="F272" s="28" t="s">
        <v>444</v>
      </c>
      <c r="G272"/>
      <c r="H272"/>
      <c r="I272" s="35">
        <v>52.79</v>
      </c>
      <c r="J272" s="35">
        <v>52.79</v>
      </c>
      <c r="K272" s="35">
        <v>650</v>
      </c>
      <c r="L272" s="32">
        <f t="shared" si="17"/>
        <v>8.121538461538462E-2</v>
      </c>
    </row>
    <row r="273" spans="1:12" x14ac:dyDescent="0.25">
      <c r="A273" s="2"/>
      <c r="B273" s="2"/>
      <c r="C273" s="2"/>
      <c r="D273" s="27"/>
      <c r="E273" s="27"/>
      <c r="F273" s="28" t="s">
        <v>445</v>
      </c>
      <c r="G273"/>
      <c r="H273"/>
      <c r="I273" s="35">
        <v>0</v>
      </c>
      <c r="J273" s="35">
        <v>0</v>
      </c>
      <c r="K273" s="35">
        <v>506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446</v>
      </c>
      <c r="G274"/>
      <c r="H274"/>
      <c r="I274" s="35">
        <v>115</v>
      </c>
      <c r="J274" s="35">
        <v>115</v>
      </c>
      <c r="K274" s="35">
        <v>1380</v>
      </c>
      <c r="L274" s="32">
        <f t="shared" si="17"/>
        <v>8.3333333333333329E-2</v>
      </c>
    </row>
    <row r="275" spans="1:12" ht="28.9" customHeight="1" x14ac:dyDescent="0.25">
      <c r="A275" s="2"/>
      <c r="B275" s="2"/>
      <c r="C275" s="2"/>
      <c r="D275" s="27"/>
      <c r="E275" s="27"/>
      <c r="F275" s="28" t="s">
        <v>447</v>
      </c>
      <c r="G275" s="27"/>
      <c r="H275"/>
      <c r="I275" s="35"/>
      <c r="J275" s="35"/>
      <c r="K275" s="35"/>
      <c r="L275" s="32"/>
    </row>
    <row r="276" spans="1:12" x14ac:dyDescent="0.25">
      <c r="A276" s="2"/>
      <c r="B276" s="2"/>
      <c r="C276" s="2"/>
      <c r="D276" s="27"/>
      <c r="E276" s="27"/>
      <c r="F276" s="27"/>
      <c r="G276" s="28" t="s">
        <v>448</v>
      </c>
      <c r="H276"/>
      <c r="I276" s="35">
        <v>0.68</v>
      </c>
      <c r="J276" s="35">
        <v>0.68</v>
      </c>
      <c r="K276" s="35">
        <v>10</v>
      </c>
      <c r="L276" s="32">
        <f t="shared" ref="L276:L286" si="18">J276/K276</f>
        <v>6.8000000000000005E-2</v>
      </c>
    </row>
    <row r="277" spans="1:12" x14ac:dyDescent="0.25">
      <c r="A277" s="2"/>
      <c r="B277" s="2"/>
      <c r="C277" s="2"/>
      <c r="D277" s="27"/>
      <c r="E277" s="27"/>
      <c r="F277" s="27"/>
      <c r="G277" s="28" t="s">
        <v>449</v>
      </c>
      <c r="H277"/>
      <c r="I277" s="35">
        <v>164.18</v>
      </c>
      <c r="J277" s="35">
        <v>164.18</v>
      </c>
      <c r="K277" s="35">
        <v>1300</v>
      </c>
      <c r="L277" s="32">
        <f t="shared" si="18"/>
        <v>0.1262923076923077</v>
      </c>
    </row>
    <row r="278" spans="1:12" x14ac:dyDescent="0.25">
      <c r="A278" s="2"/>
      <c r="B278" s="2"/>
      <c r="C278" s="2"/>
      <c r="D278" s="27"/>
      <c r="E278" s="27"/>
      <c r="F278" s="27"/>
      <c r="G278" s="28" t="s">
        <v>450</v>
      </c>
      <c r="H278"/>
      <c r="I278" s="35">
        <v>0</v>
      </c>
      <c r="J278" s="35">
        <v>0</v>
      </c>
      <c r="K278" s="35">
        <v>509</v>
      </c>
      <c r="L278" s="32">
        <f t="shared" si="18"/>
        <v>0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451</v>
      </c>
      <c r="H279"/>
      <c r="I279" s="35">
        <v>115</v>
      </c>
      <c r="J279" s="35">
        <v>115</v>
      </c>
      <c r="K279" s="35">
        <v>1380</v>
      </c>
      <c r="L279" s="32">
        <f t="shared" si="18"/>
        <v>8.3333333333333329E-2</v>
      </c>
    </row>
    <row r="280" spans="1:12" ht="28.9" customHeight="1" x14ac:dyDescent="0.25">
      <c r="A280" s="2"/>
      <c r="B280" s="2"/>
      <c r="C280" s="2"/>
      <c r="D280" s="27"/>
      <c r="E280" s="27"/>
      <c r="F280" s="27"/>
      <c r="G280" s="28" t="s">
        <v>452</v>
      </c>
      <c r="H280"/>
      <c r="I280" s="35">
        <v>0</v>
      </c>
      <c r="J280" s="35">
        <v>0</v>
      </c>
      <c r="K280" s="35">
        <v>150</v>
      </c>
      <c r="L280" s="32">
        <f t="shared" si="18"/>
        <v>0</v>
      </c>
    </row>
    <row r="281" spans="1:12" ht="28.9" customHeight="1" x14ac:dyDescent="0.25">
      <c r="A281" s="2"/>
      <c r="B281" s="2"/>
      <c r="C281" s="2"/>
      <c r="D281" s="27"/>
      <c r="E281" s="27"/>
      <c r="F281" s="27"/>
      <c r="G281" s="28" t="s">
        <v>453</v>
      </c>
      <c r="H281"/>
      <c r="I281" s="35">
        <v>0</v>
      </c>
      <c r="J281" s="35">
        <v>0</v>
      </c>
      <c r="K281" s="35">
        <v>250</v>
      </c>
      <c r="L281" s="32">
        <f t="shared" si="18"/>
        <v>0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454</v>
      </c>
      <c r="H282"/>
      <c r="I282" s="35">
        <v>425</v>
      </c>
      <c r="J282" s="35">
        <v>425</v>
      </c>
      <c r="K282" s="35">
        <v>5100</v>
      </c>
      <c r="L282" s="32">
        <f>J282/K282</f>
        <v>8.3333333333333329E-2</v>
      </c>
    </row>
    <row r="283" spans="1:12" x14ac:dyDescent="0.25">
      <c r="A283" s="2"/>
      <c r="B283" s="2"/>
      <c r="C283" s="2"/>
      <c r="D283" s="27"/>
      <c r="E283" s="27"/>
      <c r="F283" s="28" t="s">
        <v>455</v>
      </c>
      <c r="G283" s="27"/>
      <c r="H283"/>
      <c r="I283" s="39">
        <f>SUM(I276:I282)</f>
        <v>704.86</v>
      </c>
      <c r="J283" s="39">
        <f>SUM(J276:J282)</f>
        <v>704.86</v>
      </c>
      <c r="K283" s="39">
        <f>SUM(K276:K282)</f>
        <v>8699</v>
      </c>
      <c r="L283" s="38">
        <f>J283/K283</f>
        <v>8.1027704333831482E-2</v>
      </c>
    </row>
    <row r="284" spans="1:12" x14ac:dyDescent="0.25">
      <c r="A284" s="2"/>
      <c r="B284" s="2"/>
      <c r="C284" s="2"/>
      <c r="D284" s="27"/>
      <c r="E284" s="27"/>
      <c r="F284" s="28" t="s">
        <v>456</v>
      </c>
      <c r="G284" s="27"/>
      <c r="H284"/>
      <c r="I284" s="35">
        <v>10</v>
      </c>
      <c r="J284" s="35">
        <v>10</v>
      </c>
      <c r="K284" s="35">
        <v>20</v>
      </c>
      <c r="L284" s="32">
        <f t="shared" si="18"/>
        <v>0.5</v>
      </c>
    </row>
    <row r="285" spans="1:12" x14ac:dyDescent="0.25">
      <c r="A285" s="2"/>
      <c r="B285" s="2"/>
      <c r="C285" s="2"/>
      <c r="D285" s="27"/>
      <c r="E285" s="27"/>
      <c r="F285" s="28" t="s">
        <v>457</v>
      </c>
      <c r="G285" s="27"/>
      <c r="H285"/>
      <c r="I285" s="35">
        <v>475.82</v>
      </c>
      <c r="J285" s="35">
        <v>475.82</v>
      </c>
      <c r="K285" s="35">
        <v>3600</v>
      </c>
      <c r="L285" s="32">
        <f t="shared" si="18"/>
        <v>0.13217222222222222</v>
      </c>
    </row>
    <row r="286" spans="1:12" x14ac:dyDescent="0.25">
      <c r="A286" s="2"/>
      <c r="B286" s="2"/>
      <c r="C286" s="2"/>
      <c r="D286" s="27"/>
      <c r="E286" s="27"/>
      <c r="F286" s="28" t="s">
        <v>458</v>
      </c>
      <c r="G286" s="27"/>
      <c r="H286"/>
      <c r="I286" s="35">
        <v>139.5</v>
      </c>
      <c r="J286" s="35">
        <v>139.5</v>
      </c>
      <c r="K286" s="35">
        <v>1650</v>
      </c>
      <c r="L286" s="32">
        <f t="shared" si="18"/>
        <v>8.4545454545454549E-2</v>
      </c>
    </row>
    <row r="287" spans="1:12" x14ac:dyDescent="0.25">
      <c r="A287" s="2"/>
      <c r="B287" s="2"/>
      <c r="C287" s="2"/>
      <c r="D287" s="27"/>
      <c r="E287" s="27"/>
      <c r="F287" s="28" t="s">
        <v>459</v>
      </c>
      <c r="G287" s="27"/>
      <c r="H287"/>
      <c r="I287" s="35">
        <v>0</v>
      </c>
      <c r="J287" s="35">
        <v>0</v>
      </c>
      <c r="K287" s="35">
        <v>1000</v>
      </c>
      <c r="L287" s="32">
        <f>J287/K287</f>
        <v>0</v>
      </c>
    </row>
    <row r="288" spans="1:12" x14ac:dyDescent="0.25">
      <c r="A288" s="2"/>
      <c r="B288" s="2"/>
      <c r="C288" s="2"/>
      <c r="D288" s="27"/>
      <c r="E288" s="27"/>
      <c r="F288" s="28" t="s">
        <v>460</v>
      </c>
      <c r="G288" s="27"/>
      <c r="H288"/>
      <c r="I288" s="35"/>
      <c r="J288" s="35"/>
      <c r="K288" s="35"/>
      <c r="L288" s="32"/>
    </row>
    <row r="289" spans="1:12" x14ac:dyDescent="0.25">
      <c r="A289" s="2"/>
      <c r="B289" s="2"/>
      <c r="C289" s="2"/>
      <c r="D289" s="27"/>
      <c r="E289" s="27"/>
      <c r="F289" s="27"/>
      <c r="G289" s="28" t="s">
        <v>461</v>
      </c>
      <c r="H289"/>
      <c r="I289" s="35">
        <v>0</v>
      </c>
      <c r="J289" s="35">
        <v>0</v>
      </c>
      <c r="K289" s="35">
        <v>150</v>
      </c>
      <c r="L289" s="32">
        <f>J289/K289</f>
        <v>0</v>
      </c>
    </row>
    <row r="290" spans="1:12" x14ac:dyDescent="0.25">
      <c r="A290" s="2"/>
      <c r="B290" s="2"/>
      <c r="C290" s="2"/>
      <c r="D290" s="27"/>
      <c r="E290" s="27"/>
      <c r="F290" s="28" t="s">
        <v>462</v>
      </c>
      <c r="G290" s="27"/>
      <c r="H290"/>
      <c r="I290" s="39">
        <f>I289</f>
        <v>0</v>
      </c>
      <c r="J290" s="39">
        <f>J289</f>
        <v>0</v>
      </c>
      <c r="K290" s="39">
        <f>K289</f>
        <v>150</v>
      </c>
      <c r="L290" s="38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463</v>
      </c>
      <c r="G291" s="27"/>
      <c r="H291"/>
      <c r="I291" s="35">
        <v>0</v>
      </c>
      <c r="J291" s="35">
        <v>0</v>
      </c>
      <c r="K291" s="35">
        <v>2000</v>
      </c>
      <c r="L291" s="32">
        <f>J291/K291</f>
        <v>0</v>
      </c>
    </row>
    <row r="292" spans="1:12" x14ac:dyDescent="0.25">
      <c r="A292" s="2"/>
      <c r="B292" s="2"/>
      <c r="C292" s="2"/>
      <c r="D292" s="27"/>
      <c r="E292" s="27"/>
      <c r="F292" s="28" t="s">
        <v>464</v>
      </c>
      <c r="G292" s="27"/>
      <c r="H292"/>
      <c r="I292" s="35">
        <v>124.13</v>
      </c>
      <c r="J292" s="35">
        <v>124.13</v>
      </c>
      <c r="K292" s="35">
        <v>1300</v>
      </c>
      <c r="L292" s="32">
        <f>J292/K292</f>
        <v>9.5484615384615376E-2</v>
      </c>
    </row>
    <row r="293" spans="1:12" x14ac:dyDescent="0.25">
      <c r="A293" s="2"/>
      <c r="B293" s="2"/>
      <c r="C293" s="2"/>
      <c r="D293" s="28" t="s">
        <v>465</v>
      </c>
      <c r="E293"/>
      <c r="F293" s="27"/>
      <c r="G293" s="27"/>
      <c r="H293"/>
      <c r="I293" s="39">
        <f>I259+I260+I265+I266+I267+I268+I269+I270+I271+I272+I273+I274+I283+I284+I285+I286+I287+I290+I291+I292</f>
        <v>10888.1</v>
      </c>
      <c r="J293" s="39">
        <f>J259+J260+J265+J266+J267+J268+J269+J270+J271+J272+J273+J274+J283+J284+J285+J286+J287+J290+J291+J292</f>
        <v>10888.1</v>
      </c>
      <c r="K293" s="39">
        <f>K260+K265+K266+K267+K268+K269+K270+K271+K272+K273+K274+K283+K284+K285+K286+K287+K290+K291+K292+K259</f>
        <v>134637</v>
      </c>
      <c r="L293" s="38">
        <f t="shared" ref="L293" si="19">J293/K293</f>
        <v>8.087004315307085E-2</v>
      </c>
    </row>
    <row r="294" spans="1:12" x14ac:dyDescent="0.25">
      <c r="A294" s="2"/>
      <c r="B294" s="2"/>
      <c r="C294" s="28" t="s">
        <v>466</v>
      </c>
      <c r="D294"/>
      <c r="E294" s="27"/>
      <c r="F294" s="27"/>
      <c r="G294" s="27"/>
      <c r="H294"/>
      <c r="I294" s="40">
        <f>I197+I243+I248+I251+I293</f>
        <v>13646.82</v>
      </c>
      <c r="J294" s="40">
        <f>J197+J243+J248+J251+J293</f>
        <v>13646.82</v>
      </c>
      <c r="K294" s="40">
        <f>K197+K243+K248+K251+K293</f>
        <v>164243.35</v>
      </c>
      <c r="L294" s="49">
        <f>J294/K294</f>
        <v>8.3089026131042742E-2</v>
      </c>
    </row>
    <row r="295" spans="1:12" x14ac:dyDescent="0.25">
      <c r="A295" s="2"/>
      <c r="B295" s="28" t="s">
        <v>467</v>
      </c>
      <c r="C295"/>
      <c r="D295" s="27"/>
      <c r="E295" s="27"/>
      <c r="F295" s="27"/>
      <c r="G295" s="27"/>
      <c r="H295"/>
      <c r="I295" s="35">
        <f>I141-I294</f>
        <v>40783.81</v>
      </c>
      <c r="J295" s="35">
        <f>J141-J294</f>
        <v>40783.81</v>
      </c>
      <c r="K295" s="35">
        <f>K141-K294</f>
        <v>59.649999999994179</v>
      </c>
      <c r="L295" s="32">
        <f>J295/K295</f>
        <v>683.71852472764419</v>
      </c>
    </row>
    <row r="296" spans="1:12" x14ac:dyDescent="0.25">
      <c r="A296" s="2"/>
      <c r="B296" s="2"/>
      <c r="C296" s="28"/>
      <c r="D296" s="27"/>
      <c r="E296" s="27"/>
      <c r="F296" s="27"/>
      <c r="G296" s="27"/>
      <c r="H296"/>
      <c r="I296" s="35"/>
      <c r="J296" s="35"/>
      <c r="K296" s="35"/>
      <c r="L296" s="32"/>
    </row>
    <row r="297" spans="1:12" x14ac:dyDescent="0.25">
      <c r="A297" s="2"/>
      <c r="B297"/>
      <c r="C297" s="28" t="s">
        <v>468</v>
      </c>
      <c r="D297" s="27"/>
      <c r="E297" s="27"/>
      <c r="F297" s="27"/>
      <c r="G297" s="27"/>
      <c r="H297"/>
      <c r="I297" s="35"/>
      <c r="J297" s="35"/>
      <c r="K297" s="35"/>
      <c r="L297" s="32"/>
    </row>
    <row r="298" spans="1:12" x14ac:dyDescent="0.25">
      <c r="A298" s="2"/>
      <c r="B298" s="2"/>
      <c r="C298" s="2"/>
      <c r="D298" s="28" t="s">
        <v>469</v>
      </c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 s="2"/>
      <c r="C299" s="2"/>
      <c r="D299" s="27"/>
      <c r="E299" s="28" t="s">
        <v>470</v>
      </c>
      <c r="F299" s="27"/>
      <c r="G299" s="27"/>
      <c r="H299"/>
      <c r="I299" s="35">
        <v>0</v>
      </c>
      <c r="J299" s="35">
        <v>0</v>
      </c>
      <c r="K299" s="52"/>
      <c r="L299" s="43"/>
    </row>
    <row r="300" spans="1:12" x14ac:dyDescent="0.25">
      <c r="A300" s="2"/>
      <c r="B300" s="2"/>
      <c r="C300" s="2"/>
      <c r="D300" s="27"/>
      <c r="E300" s="28" t="s">
        <v>471</v>
      </c>
      <c r="F300" s="27"/>
      <c r="G300" s="27"/>
      <c r="H300"/>
      <c r="I300" s="35">
        <v>0</v>
      </c>
      <c r="J300" s="35">
        <v>0</v>
      </c>
      <c r="K300" s="52"/>
      <c r="L300" s="43"/>
    </row>
    <row r="301" spans="1:12" ht="28.9" customHeight="1" x14ac:dyDescent="0.25">
      <c r="A301" s="2"/>
      <c r="B301" s="2"/>
      <c r="C301" s="2"/>
      <c r="D301" s="27"/>
      <c r="E301" s="28" t="s">
        <v>472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x14ac:dyDescent="0.25">
      <c r="A302" s="2"/>
      <c r="B302" s="2"/>
      <c r="C302" s="2"/>
      <c r="D302" s="27"/>
      <c r="E302" s="28" t="s">
        <v>473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474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475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476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477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478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ht="28.9" customHeight="1" x14ac:dyDescent="0.25">
      <c r="A308" s="2"/>
      <c r="B308" s="2"/>
      <c r="C308" s="2"/>
      <c r="D308" s="27"/>
      <c r="E308" s="28" t="s">
        <v>479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480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481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8" t="s">
        <v>482</v>
      </c>
      <c r="E311" s="27"/>
      <c r="F311" s="27"/>
      <c r="G311" s="27"/>
      <c r="H311"/>
      <c r="I311" s="39">
        <f>SUM(I299:I310)</f>
        <v>0</v>
      </c>
      <c r="J311" s="39">
        <f t="shared" ref="J311" si="20">SUM(J299:J310)</f>
        <v>0</v>
      </c>
      <c r="K311" s="52"/>
      <c r="L311" s="43"/>
    </row>
    <row r="312" spans="1:12" ht="28.9" customHeight="1" x14ac:dyDescent="0.25">
      <c r="A312" s="2"/>
      <c r="B312" s="2"/>
      <c r="C312" s="2"/>
      <c r="D312" s="28" t="s">
        <v>483</v>
      </c>
      <c r="E312" s="27"/>
      <c r="F312" s="27"/>
      <c r="G312" s="27"/>
      <c r="H312"/>
      <c r="I312" s="35"/>
      <c r="J312" s="35"/>
      <c r="K312" s="35"/>
      <c r="L312" s="32"/>
    </row>
    <row r="313" spans="1:12" ht="28.9" customHeight="1" x14ac:dyDescent="0.25">
      <c r="A313" s="2"/>
      <c r="B313" s="2"/>
      <c r="C313" s="2"/>
      <c r="D313" s="27"/>
      <c r="E313" s="28" t="s">
        <v>484</v>
      </c>
      <c r="F313" s="27"/>
      <c r="G313" s="27"/>
      <c r="H313"/>
      <c r="I313" s="35">
        <v>26</v>
      </c>
      <c r="J313" s="35">
        <v>26</v>
      </c>
      <c r="K313" s="52"/>
      <c r="L313" s="43"/>
    </row>
    <row r="314" spans="1:12" x14ac:dyDescent="0.25">
      <c r="A314" s="2"/>
      <c r="B314" s="2"/>
      <c r="C314" s="2"/>
      <c r="D314" s="27"/>
      <c r="E314" s="28" t="s">
        <v>485</v>
      </c>
      <c r="F314" s="27"/>
      <c r="G314" s="27"/>
      <c r="H314"/>
      <c r="I314" s="35">
        <v>0</v>
      </c>
      <c r="J314" s="35"/>
      <c r="K314" s="52"/>
      <c r="L314" s="43"/>
    </row>
    <row r="315" spans="1:12" x14ac:dyDescent="0.25">
      <c r="A315" s="2"/>
      <c r="B315" s="2"/>
      <c r="C315" s="2"/>
      <c r="D315" s="27"/>
      <c r="E315" s="28" t="s">
        <v>486</v>
      </c>
      <c r="F315" s="27"/>
      <c r="G315" s="27"/>
      <c r="H315"/>
      <c r="I315" s="35">
        <v>14</v>
      </c>
      <c r="J315" s="35">
        <v>14</v>
      </c>
      <c r="K315" s="52"/>
      <c r="L315" s="43"/>
    </row>
    <row r="316" spans="1:12" x14ac:dyDescent="0.25">
      <c r="A316" s="2"/>
      <c r="B316" s="2"/>
      <c r="C316" s="2"/>
      <c r="D316" s="27"/>
      <c r="E316" s="28" t="s">
        <v>487</v>
      </c>
      <c r="F316" s="27"/>
      <c r="G316" s="27"/>
      <c r="H316"/>
      <c r="I316" s="35">
        <v>39</v>
      </c>
      <c r="J316" s="35">
        <v>39</v>
      </c>
      <c r="K316" s="52"/>
      <c r="L316" s="43"/>
    </row>
    <row r="317" spans="1:12" x14ac:dyDescent="0.25">
      <c r="A317" s="2"/>
      <c r="B317" s="2"/>
      <c r="C317" s="2"/>
      <c r="D317" s="27"/>
      <c r="F317" s="28" t="s">
        <v>488</v>
      </c>
      <c r="G317" s="27"/>
      <c r="H317"/>
      <c r="I317" s="35">
        <v>0</v>
      </c>
      <c r="J317" s="35">
        <v>0</v>
      </c>
      <c r="K317" s="52"/>
      <c r="L317" s="43"/>
    </row>
    <row r="318" spans="1:12" x14ac:dyDescent="0.25">
      <c r="A318" s="2"/>
      <c r="B318" s="2"/>
      <c r="C318" s="2"/>
      <c r="D318" s="27"/>
      <c r="E318" s="28" t="s">
        <v>489</v>
      </c>
      <c r="F318" s="27"/>
      <c r="G318" s="27"/>
      <c r="H318"/>
      <c r="I318" s="35">
        <f>SUM(I316:I317)</f>
        <v>39</v>
      </c>
      <c r="J318" s="35">
        <f>SUM(J316:J317)</f>
        <v>39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490</v>
      </c>
      <c r="F319" s="27"/>
      <c r="G319" s="27"/>
      <c r="H319"/>
      <c r="I319" s="35">
        <v>7</v>
      </c>
      <c r="J319" s="35">
        <v>7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491</v>
      </c>
      <c r="F320" s="27"/>
      <c r="G320" s="27"/>
      <c r="H320"/>
      <c r="I320" s="35">
        <v>0</v>
      </c>
      <c r="J320" s="35">
        <v>0</v>
      </c>
      <c r="K320" s="52"/>
      <c r="L320" s="43"/>
    </row>
    <row r="321" spans="1:12" x14ac:dyDescent="0.25">
      <c r="A321" s="2"/>
      <c r="B321" s="2"/>
      <c r="C321" s="2"/>
      <c r="D321" s="27"/>
      <c r="F321" s="28" t="s">
        <v>492</v>
      </c>
      <c r="G321" s="27"/>
      <c r="H321"/>
      <c r="I321" s="35">
        <v>0</v>
      </c>
      <c r="J321" s="35">
        <v>0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493</v>
      </c>
      <c r="F322" s="27"/>
      <c r="G322" s="27"/>
      <c r="H322"/>
      <c r="I322" s="35">
        <v>19</v>
      </c>
      <c r="J322" s="35">
        <v>19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494</v>
      </c>
      <c r="F323" s="27"/>
      <c r="G323" s="27"/>
      <c r="H323"/>
      <c r="I323" s="35">
        <v>40</v>
      </c>
      <c r="J323" s="35">
        <v>40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495</v>
      </c>
      <c r="F324" s="27"/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496</v>
      </c>
      <c r="F325" s="27"/>
      <c r="G325" s="27"/>
      <c r="H325"/>
      <c r="I325" s="35">
        <v>0</v>
      </c>
      <c r="J325" s="35">
        <v>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497</v>
      </c>
      <c r="F326" s="27"/>
      <c r="G326" s="27"/>
      <c r="H326"/>
      <c r="I326" s="35">
        <v>6</v>
      </c>
      <c r="J326" s="35">
        <v>6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498</v>
      </c>
      <c r="F327" s="27"/>
      <c r="G327" s="27"/>
      <c r="H327"/>
      <c r="I327" s="35">
        <v>0</v>
      </c>
      <c r="J327" s="35">
        <v>0</v>
      </c>
      <c r="K327" s="52"/>
      <c r="L327" s="43"/>
    </row>
    <row r="328" spans="1:12" x14ac:dyDescent="0.25">
      <c r="A328" s="2"/>
      <c r="B328" s="2"/>
      <c r="C328" s="2"/>
      <c r="D328" s="28" t="s">
        <v>499</v>
      </c>
      <c r="E328" s="27"/>
      <c r="F328" s="27"/>
      <c r="G328" s="27"/>
      <c r="H328"/>
      <c r="I328" s="39">
        <f>SUM(I313,I314,I315,I319,I322,I323,I324,I325,I326,I327,I318)</f>
        <v>151</v>
      </c>
      <c r="J328" s="39">
        <f>SUM(J313,J314,J315,J319,J322,J323,J324,J325,J326,J327,J318)</f>
        <v>151</v>
      </c>
      <c r="K328" s="52"/>
      <c r="L328" s="43"/>
    </row>
    <row r="329" spans="1:12" x14ac:dyDescent="0.25">
      <c r="A329" s="2"/>
      <c r="B329" s="2"/>
      <c r="C329" s="28" t="s">
        <v>500</v>
      </c>
      <c r="D329" s="27"/>
      <c r="E329" s="27"/>
      <c r="F329" s="27"/>
      <c r="G329" s="27"/>
      <c r="H329"/>
      <c r="I329" s="35"/>
      <c r="J329" s="35"/>
      <c r="K329" s="35"/>
      <c r="L329" s="32"/>
    </row>
    <row r="330" spans="1:12" ht="28.9" customHeight="1" x14ac:dyDescent="0.25">
      <c r="A330" s="2"/>
      <c r="B330" s="2"/>
      <c r="C330" s="2"/>
      <c r="D330" s="28" t="s">
        <v>501</v>
      </c>
      <c r="E330" s="27"/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502</v>
      </c>
      <c r="E331" s="27"/>
      <c r="F331" s="27"/>
      <c r="G331" s="27"/>
      <c r="H331"/>
      <c r="I331" s="35">
        <v>18</v>
      </c>
      <c r="J331" s="35">
        <v>18</v>
      </c>
      <c r="K331" s="52"/>
      <c r="L331" s="43"/>
    </row>
    <row r="332" spans="1:12" x14ac:dyDescent="0.25">
      <c r="A332" s="2"/>
      <c r="B332" s="2"/>
      <c r="C332" s="2"/>
      <c r="D332" s="28" t="s">
        <v>503</v>
      </c>
      <c r="E332" s="27"/>
      <c r="F332" s="27"/>
      <c r="G332" s="27"/>
      <c r="H332"/>
      <c r="I332" s="35">
        <v>12</v>
      </c>
      <c r="J332" s="35">
        <v>12</v>
      </c>
      <c r="K332" s="52"/>
      <c r="L332" s="43"/>
    </row>
    <row r="333" spans="1:12" x14ac:dyDescent="0.25">
      <c r="A333" s="2"/>
      <c r="B333" s="2"/>
      <c r="C333" s="2"/>
      <c r="D333" s="28" t="s">
        <v>504</v>
      </c>
      <c r="E333" s="27"/>
      <c r="F333" s="27"/>
      <c r="G333" s="27"/>
      <c r="H333"/>
      <c r="I333" s="35">
        <v>102</v>
      </c>
      <c r="J333" s="35">
        <v>102</v>
      </c>
      <c r="K333" s="52"/>
      <c r="L333" s="43"/>
    </row>
    <row r="334" spans="1:12" x14ac:dyDescent="0.25">
      <c r="A334" s="2"/>
      <c r="B334" s="2"/>
      <c r="C334" s="2"/>
      <c r="D334" s="28" t="s">
        <v>505</v>
      </c>
      <c r="E334" s="27"/>
      <c r="F334" s="27"/>
      <c r="G334" s="27"/>
      <c r="H334"/>
      <c r="I334" s="35">
        <v>60</v>
      </c>
      <c r="J334" s="35">
        <v>60</v>
      </c>
      <c r="K334" s="52"/>
      <c r="L334" s="43"/>
    </row>
    <row r="335" spans="1:12" x14ac:dyDescent="0.25">
      <c r="A335" s="2"/>
      <c r="B335" s="2"/>
      <c r="C335" s="2"/>
      <c r="D335" s="28" t="s">
        <v>506</v>
      </c>
      <c r="E335" s="27"/>
      <c r="F335" s="27"/>
      <c r="G335" s="27"/>
      <c r="H335"/>
      <c r="I335" s="35">
        <v>24</v>
      </c>
      <c r="J335" s="35">
        <v>24</v>
      </c>
      <c r="K335" s="52"/>
      <c r="L335" s="43"/>
    </row>
    <row r="336" spans="1:12" x14ac:dyDescent="0.25">
      <c r="A336" s="2"/>
      <c r="B336" s="2"/>
      <c r="C336" s="2"/>
      <c r="D336" s="28" t="s">
        <v>507</v>
      </c>
      <c r="E336" s="27"/>
      <c r="F336" s="27"/>
      <c r="G336" s="27"/>
      <c r="H336"/>
      <c r="I336" s="35">
        <v>0</v>
      </c>
      <c r="J336" s="35">
        <v>0</v>
      </c>
      <c r="K336" s="52"/>
      <c r="L336" s="43"/>
    </row>
    <row r="337" spans="1:12" x14ac:dyDescent="0.25">
      <c r="A337" s="2"/>
      <c r="B337" s="2"/>
      <c r="C337" s="2"/>
      <c r="D337" s="28" t="s">
        <v>508</v>
      </c>
      <c r="E337" s="27"/>
      <c r="F337" s="27"/>
      <c r="G337" s="27"/>
      <c r="H337"/>
      <c r="I337" s="35">
        <v>17</v>
      </c>
      <c r="J337" s="35">
        <v>17</v>
      </c>
      <c r="K337" s="52"/>
      <c r="L337" s="43"/>
    </row>
    <row r="338" spans="1:12" x14ac:dyDescent="0.25">
      <c r="A338" s="2"/>
      <c r="B338" s="2"/>
      <c r="C338" s="2"/>
      <c r="D338" s="28" t="s">
        <v>509</v>
      </c>
      <c r="E338" s="27"/>
      <c r="F338" s="27"/>
      <c r="G338" s="27"/>
      <c r="H338"/>
      <c r="I338" s="35">
        <v>18</v>
      </c>
      <c r="J338" s="35">
        <v>18</v>
      </c>
      <c r="K338" s="52"/>
      <c r="L338" s="43"/>
    </row>
    <row r="339" spans="1:12" x14ac:dyDescent="0.25">
      <c r="A339" s="2"/>
      <c r="B339" s="2"/>
      <c r="C339" s="2"/>
      <c r="D339" s="28" t="s">
        <v>510</v>
      </c>
      <c r="E339" s="27"/>
      <c r="F339" s="27"/>
      <c r="G339" s="27"/>
      <c r="H339"/>
      <c r="I339" s="35">
        <v>72</v>
      </c>
      <c r="J339" s="35">
        <v>72</v>
      </c>
      <c r="K339" s="52"/>
      <c r="L339" s="43"/>
    </row>
    <row r="340" spans="1:12" x14ac:dyDescent="0.25">
      <c r="A340" s="2"/>
      <c r="B340" s="2"/>
      <c r="C340" s="28" t="s">
        <v>511</v>
      </c>
      <c r="D340" s="27"/>
      <c r="E340" s="27"/>
      <c r="F340" s="27"/>
      <c r="G340" s="27"/>
      <c r="H340"/>
      <c r="I340" s="39">
        <f>SUM(I330:I339)</f>
        <v>323</v>
      </c>
      <c r="J340" s="39">
        <f>SUM(J330:J339)</f>
        <v>323</v>
      </c>
      <c r="K340" s="52"/>
      <c r="L340" s="43"/>
    </row>
    <row r="341" spans="1:12" x14ac:dyDescent="0.25">
      <c r="A341" s="2"/>
      <c r="B341" s="28" t="s">
        <v>512</v>
      </c>
      <c r="C341" s="2"/>
      <c r="D341" s="27"/>
      <c r="E341" s="27"/>
      <c r="F341" s="27"/>
      <c r="G341" s="27"/>
      <c r="H341"/>
      <c r="I341" s="39">
        <f>I311+I328+I340</f>
        <v>474</v>
      </c>
      <c r="J341" s="39">
        <f>J311+J328+J340</f>
        <v>474</v>
      </c>
      <c r="K341" s="52"/>
      <c r="L341" s="43"/>
    </row>
    <row r="342" spans="1:12" ht="28.9" customHeight="1" x14ac:dyDescent="0.25">
      <c r="A342" s="2"/>
      <c r="B342"/>
      <c r="C342" s="28" t="s">
        <v>513</v>
      </c>
      <c r="D342" s="2"/>
      <c r="E342" s="27"/>
      <c r="F342" s="27"/>
      <c r="G342" s="27"/>
      <c r="H342"/>
      <c r="I342" s="35"/>
      <c r="J342" s="35"/>
      <c r="K342" s="35"/>
      <c r="L342" s="32"/>
    </row>
    <row r="343" spans="1:12" ht="28.9" customHeight="1" x14ac:dyDescent="0.25">
      <c r="A343" s="2"/>
      <c r="B343"/>
      <c r="C343" s="2"/>
      <c r="D343"/>
      <c r="E343" s="28" t="s">
        <v>514</v>
      </c>
      <c r="F343" s="27"/>
      <c r="G343" s="27"/>
      <c r="H343"/>
      <c r="I343" s="35">
        <v>0</v>
      </c>
      <c r="J343" s="35"/>
      <c r="K343" s="52"/>
      <c r="L343" s="43"/>
    </row>
    <row r="344" spans="1:12" x14ac:dyDescent="0.25">
      <c r="A344" s="2"/>
      <c r="B344"/>
      <c r="C344" s="2"/>
      <c r="D344"/>
      <c r="E344" s="28" t="s">
        <v>515</v>
      </c>
      <c r="F344" s="27"/>
      <c r="G344" s="27"/>
      <c r="H344"/>
      <c r="I344" s="35"/>
      <c r="J344" s="35"/>
      <c r="K344" s="52"/>
      <c r="L344" s="43"/>
    </row>
    <row r="345" spans="1:12" x14ac:dyDescent="0.25">
      <c r="A345" s="2"/>
      <c r="B345"/>
      <c r="C345" s="2"/>
      <c r="D345"/>
      <c r="E345"/>
      <c r="F345" s="28" t="s">
        <v>516</v>
      </c>
      <c r="G345" s="27"/>
      <c r="H345"/>
      <c r="I345" s="35">
        <v>0</v>
      </c>
      <c r="J345" s="35">
        <v>0</v>
      </c>
      <c r="K345" s="52"/>
      <c r="L345" s="43"/>
    </row>
    <row r="346" spans="1:12" x14ac:dyDescent="0.25">
      <c r="A346" s="2"/>
      <c r="B346"/>
      <c r="C346" s="2"/>
      <c r="D346"/>
      <c r="E346"/>
      <c r="F346" s="28" t="s">
        <v>517</v>
      </c>
      <c r="G346" s="27"/>
      <c r="H346"/>
      <c r="I346" s="35">
        <v>0</v>
      </c>
      <c r="J346" s="35">
        <v>0</v>
      </c>
      <c r="K346" s="52"/>
      <c r="L346" s="43"/>
    </row>
    <row r="347" spans="1:12" x14ac:dyDescent="0.25">
      <c r="A347" s="2"/>
      <c r="B347"/>
      <c r="C347" s="2"/>
      <c r="D347"/>
      <c r="E347"/>
      <c r="F347" s="28" t="s">
        <v>518</v>
      </c>
      <c r="G347" s="27"/>
      <c r="H347"/>
      <c r="I347" s="35">
        <v>0</v>
      </c>
      <c r="J347" s="35">
        <v>0</v>
      </c>
      <c r="K347" s="52"/>
      <c r="L347" s="43"/>
    </row>
    <row r="348" spans="1:12" x14ac:dyDescent="0.25">
      <c r="A348" s="2"/>
      <c r="B348"/>
      <c r="C348" s="2"/>
      <c r="D348"/>
      <c r="E348"/>
      <c r="F348"/>
      <c r="G348" s="28" t="s">
        <v>519</v>
      </c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520</v>
      </c>
      <c r="G349" s="27"/>
      <c r="H349"/>
      <c r="I349" s="39">
        <f>SUM(I345:I348)</f>
        <v>0</v>
      </c>
      <c r="J349" s="39">
        <f>SUM(J345:J348)</f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521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522</v>
      </c>
      <c r="G351" s="27"/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523</v>
      </c>
      <c r="G352" s="27"/>
      <c r="H352"/>
      <c r="I352" s="35">
        <v>23.17</v>
      </c>
      <c r="J352" s="35">
        <v>23.17</v>
      </c>
      <c r="K352" s="52"/>
      <c r="L352" s="43"/>
    </row>
    <row r="353" spans="1:12" x14ac:dyDescent="0.25">
      <c r="A353" s="2"/>
      <c r="B353"/>
      <c r="C353" s="2"/>
      <c r="D353"/>
      <c r="E353"/>
      <c r="F353" s="17" t="s">
        <v>524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525</v>
      </c>
      <c r="G354"/>
      <c r="H354"/>
      <c r="I354" s="35">
        <v>77.59</v>
      </c>
      <c r="J354" s="35">
        <v>77.59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526</v>
      </c>
      <c r="G355"/>
      <c r="H355"/>
      <c r="I355" s="35">
        <v>23.17</v>
      </c>
      <c r="J355" s="35">
        <v>23.17</v>
      </c>
      <c r="K355" s="52"/>
      <c r="L355" s="43"/>
    </row>
    <row r="356" spans="1:12" x14ac:dyDescent="0.25">
      <c r="A356" s="2"/>
      <c r="B356" s="2"/>
      <c r="C356" s="2"/>
      <c r="D356" s="28" t="s">
        <v>527</v>
      </c>
      <c r="E356" s="27"/>
      <c r="F356" s="27"/>
      <c r="G356" s="27"/>
      <c r="H356"/>
      <c r="I356" s="39">
        <f>I349+I351+I352+I354+I350+I353+I355</f>
        <v>123.93</v>
      </c>
      <c r="J356" s="39">
        <f>J349+J351+J352+J354+J350+J353+J355</f>
        <v>123.93</v>
      </c>
      <c r="K356" s="52"/>
      <c r="L356" s="43"/>
    </row>
    <row r="357" spans="1:12" x14ac:dyDescent="0.25">
      <c r="A357" s="2"/>
      <c r="B357" s="2"/>
      <c r="C357" s="2"/>
      <c r="E357" s="27"/>
      <c r="F357" s="27"/>
      <c r="G357" s="27"/>
      <c r="H357"/>
      <c r="I357" s="35"/>
      <c r="J357" s="35"/>
      <c r="K357" s="35"/>
      <c r="L357" s="32"/>
    </row>
    <row r="358" spans="1:12" x14ac:dyDescent="0.25">
      <c r="A358" s="2"/>
      <c r="B358" s="2"/>
      <c r="C358" s="2"/>
      <c r="D358" s="28" t="s">
        <v>528</v>
      </c>
      <c r="E358" s="27"/>
      <c r="F358" s="27"/>
      <c r="G358" s="27"/>
      <c r="H358"/>
      <c r="I358" s="35"/>
      <c r="J358" s="35"/>
      <c r="K358" s="35"/>
      <c r="L358" s="32"/>
    </row>
    <row r="359" spans="1:12" x14ac:dyDescent="0.25">
      <c r="A359" s="2"/>
      <c r="B359" s="2"/>
      <c r="C359" s="2"/>
      <c r="D359"/>
      <c r="E359" s="28" t="s">
        <v>529</v>
      </c>
      <c r="F359" s="27"/>
      <c r="G359" s="27"/>
      <c r="H359"/>
      <c r="I359" s="35">
        <v>0</v>
      </c>
      <c r="J359" s="35">
        <v>0</v>
      </c>
      <c r="K359" s="52"/>
      <c r="L359" s="43"/>
    </row>
    <row r="360" spans="1:12" x14ac:dyDescent="0.25">
      <c r="A360" s="2"/>
      <c r="B360" s="2"/>
      <c r="C360" s="2"/>
      <c r="D360"/>
      <c r="E360" s="28" t="s">
        <v>530</v>
      </c>
      <c r="F360" s="27"/>
      <c r="G360" s="27"/>
      <c r="H360"/>
      <c r="I360" s="35">
        <v>0</v>
      </c>
      <c r="J360" s="35">
        <v>0</v>
      </c>
      <c r="K360" s="52"/>
      <c r="L360" s="43"/>
    </row>
    <row r="361" spans="1:12" x14ac:dyDescent="0.25">
      <c r="A361" s="2"/>
      <c r="B361" s="2"/>
      <c r="C361" s="2"/>
      <c r="D361"/>
      <c r="E361" s="28" t="s">
        <v>531</v>
      </c>
      <c r="F361" s="27"/>
      <c r="G361" s="27"/>
      <c r="H361"/>
      <c r="I361" s="35">
        <v>0</v>
      </c>
      <c r="J361" s="35">
        <v>0</v>
      </c>
      <c r="K361" s="52"/>
      <c r="L361" s="43"/>
    </row>
    <row r="362" spans="1:12" ht="28.9" customHeight="1" x14ac:dyDescent="0.25">
      <c r="A362" s="2"/>
      <c r="B362" s="2"/>
      <c r="C362" s="2"/>
      <c r="D362"/>
      <c r="E362" s="28" t="s">
        <v>532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ht="28.9" customHeight="1" x14ac:dyDescent="0.25">
      <c r="A363" s="2"/>
      <c r="B363" s="2"/>
      <c r="C363" s="2"/>
      <c r="D363"/>
      <c r="E363" s="28" t="s">
        <v>533</v>
      </c>
      <c r="F363" s="27"/>
      <c r="G363" s="27"/>
      <c r="H363"/>
      <c r="I363" s="35">
        <v>0</v>
      </c>
      <c r="J363" s="35">
        <v>0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534</v>
      </c>
      <c r="F364" s="27"/>
      <c r="G364" s="27"/>
      <c r="H364"/>
      <c r="I364" s="35">
        <v>215.88</v>
      </c>
      <c r="J364" s="35">
        <v>215.88</v>
      </c>
      <c r="K364" s="52"/>
      <c r="L364" s="43"/>
    </row>
    <row r="365" spans="1:12" s="17" customFormat="1" ht="28.9" customHeight="1" x14ac:dyDescent="0.2">
      <c r="A365" s="2"/>
      <c r="B365" s="2"/>
      <c r="C365" s="2"/>
      <c r="E365" s="28" t="s">
        <v>535</v>
      </c>
      <c r="F365" s="27"/>
      <c r="G365" s="27"/>
      <c r="I365" s="35">
        <v>23.17</v>
      </c>
      <c r="J365" s="35">
        <v>23.17</v>
      </c>
      <c r="K365" s="52"/>
      <c r="L365" s="43"/>
    </row>
    <row r="366" spans="1:12" x14ac:dyDescent="0.25">
      <c r="D366"/>
      <c r="E366" s="28" t="s">
        <v>536</v>
      </c>
      <c r="H366"/>
      <c r="I366" s="35">
        <v>0</v>
      </c>
      <c r="J366" s="57">
        <v>0</v>
      </c>
      <c r="K366" s="53"/>
      <c r="L366" s="44"/>
    </row>
    <row r="367" spans="1:12" x14ac:dyDescent="0.25">
      <c r="D367"/>
      <c r="E367" s="28" t="s">
        <v>537</v>
      </c>
      <c r="H367"/>
      <c r="I367" s="35">
        <v>0</v>
      </c>
      <c r="J367" s="45">
        <v>0</v>
      </c>
      <c r="K367" s="53"/>
      <c r="L367" s="44"/>
    </row>
    <row r="368" spans="1:12" x14ac:dyDescent="0.25">
      <c r="D368" s="28" t="s">
        <v>538</v>
      </c>
      <c r="H368"/>
      <c r="I368" s="46">
        <f>SUM(I359:I367)</f>
        <v>239.05</v>
      </c>
      <c r="J368" s="46">
        <f>SUM(J359:J367)</f>
        <v>239.05</v>
      </c>
      <c r="K368" s="53"/>
      <c r="L368" s="44"/>
    </row>
    <row r="369" spans="1:12" x14ac:dyDescent="0.25">
      <c r="C369" s="28" t="s">
        <v>539</v>
      </c>
      <c r="H369"/>
      <c r="I369" s="46">
        <f>I343+I356+I368</f>
        <v>362.98</v>
      </c>
      <c r="J369" s="46">
        <f>J343+J356+J368</f>
        <v>362.98</v>
      </c>
      <c r="K369" s="53"/>
      <c r="L369" s="44"/>
    </row>
    <row r="370" spans="1:12" x14ac:dyDescent="0.25">
      <c r="B370" s="28" t="s">
        <v>540</v>
      </c>
      <c r="H370"/>
      <c r="I370" s="48">
        <f>I341-I369</f>
        <v>111.01999999999998</v>
      </c>
      <c r="J370" s="48">
        <f>J341-J369</f>
        <v>111.01999999999998</v>
      </c>
      <c r="K370" s="53"/>
      <c r="L370" s="44"/>
    </row>
    <row r="371" spans="1:12" x14ac:dyDescent="0.25">
      <c r="A371" s="28" t="s">
        <v>191</v>
      </c>
      <c r="H371"/>
      <c r="I371" s="47">
        <f>I295+I370</f>
        <v>40894.829999999994</v>
      </c>
      <c r="J371" s="47">
        <f>J295+J370</f>
        <v>40894.829999999994</v>
      </c>
      <c r="K371" s="53"/>
      <c r="L371" s="44"/>
    </row>
    <row r="376" spans="1:12" x14ac:dyDescent="0.25">
      <c r="I376" s="23"/>
      <c r="J376" s="23"/>
    </row>
    <row r="387" spans="9:10" x14ac:dyDescent="0.25">
      <c r="I387" s="23"/>
      <c r="J387" s="23"/>
    </row>
    <row r="392" spans="9:10" x14ac:dyDescent="0.25">
      <c r="I392" s="24"/>
      <c r="J392" s="24"/>
    </row>
    <row r="393" spans="9:10" x14ac:dyDescent="0.25">
      <c r="I393" s="23"/>
      <c r="J393" s="23"/>
    </row>
    <row r="413" spans="9:10" x14ac:dyDescent="0.25">
      <c r="J413" s="24"/>
    </row>
    <row r="414" spans="9:10" x14ac:dyDescent="0.25">
      <c r="I414" s="23"/>
      <c r="J414" s="23"/>
    </row>
    <row r="418" spans="9:10" x14ac:dyDescent="0.25">
      <c r="J418" s="24"/>
    </row>
    <row r="425" spans="9:10" x14ac:dyDescent="0.25">
      <c r="I425" s="23"/>
      <c r="J425" s="23"/>
    </row>
    <row r="433" spans="9:10" x14ac:dyDescent="0.25">
      <c r="I433" s="23"/>
      <c r="J433" s="23"/>
    </row>
    <row r="436" spans="9:10" x14ac:dyDescent="0.25">
      <c r="I436" s="23"/>
      <c r="J436" s="23"/>
    </row>
    <row r="442" spans="9:10" x14ac:dyDescent="0.25">
      <c r="I442" s="23"/>
      <c r="J442" s="23"/>
    </row>
    <row r="445" spans="9:10" x14ac:dyDescent="0.25">
      <c r="I445" s="23"/>
      <c r="J445" s="23"/>
    </row>
    <row r="446" spans="9:10" x14ac:dyDescent="0.25">
      <c r="I446" s="23"/>
      <c r="J446" s="23"/>
    </row>
    <row r="464" spans="9:10" x14ac:dyDescent="0.25">
      <c r="I464" s="23"/>
      <c r="J464" s="23"/>
    </row>
    <row r="468" spans="9:10" x14ac:dyDescent="0.25">
      <c r="I468" s="23"/>
      <c r="J468" s="23"/>
    </row>
    <row r="475" spans="9:10" x14ac:dyDescent="0.25">
      <c r="I475" s="23"/>
      <c r="J475" s="23"/>
    </row>
    <row r="483" spans="9:10" x14ac:dyDescent="0.25">
      <c r="I483" s="23"/>
      <c r="J483" s="23"/>
    </row>
    <row r="496" spans="9:10" x14ac:dyDescent="0.25">
      <c r="I496" s="23"/>
      <c r="J496" s="23"/>
    </row>
    <row r="509" spans="9:10" x14ac:dyDescent="0.25">
      <c r="I509" s="23"/>
      <c r="J509" s="23"/>
    </row>
    <row r="510" spans="9:10" x14ac:dyDescent="0.25">
      <c r="I510" s="23"/>
      <c r="J510" s="23"/>
    </row>
    <row r="513" spans="9:10" x14ac:dyDescent="0.25">
      <c r="J513" s="24"/>
    </row>
    <row r="519" spans="9:10" x14ac:dyDescent="0.25">
      <c r="I519" s="23"/>
      <c r="J519" s="23"/>
    </row>
    <row r="522" spans="9:10" x14ac:dyDescent="0.25">
      <c r="I522" s="23"/>
      <c r="J522" s="23"/>
    </row>
    <row r="527" spans="9:10" x14ac:dyDescent="0.25">
      <c r="I527" s="23"/>
      <c r="J527" s="23"/>
    </row>
    <row r="530" spans="9:10" x14ac:dyDescent="0.25">
      <c r="I530" s="23"/>
      <c r="J530" s="23"/>
    </row>
    <row r="536" spans="9:10" x14ac:dyDescent="0.25">
      <c r="I536" s="23"/>
      <c r="J536" s="23"/>
    </row>
    <row r="542" spans="9:10" x14ac:dyDescent="0.25">
      <c r="I542" s="23"/>
      <c r="J542" s="23"/>
    </row>
    <row r="555" spans="9:10" x14ac:dyDescent="0.25">
      <c r="I555" s="23"/>
      <c r="J555" s="23"/>
    </row>
    <row r="559" spans="9:10" x14ac:dyDescent="0.25">
      <c r="I559" s="23"/>
      <c r="J559" s="23"/>
    </row>
    <row r="560" spans="9:10" x14ac:dyDescent="0.25">
      <c r="I560" s="23"/>
      <c r="J560" s="23"/>
    </row>
    <row r="561" spans="9:10" x14ac:dyDescent="0.25">
      <c r="I561" s="23"/>
      <c r="J561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3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I78" sqref="I78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541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542</v>
      </c>
      <c r="B3" s="2"/>
      <c r="C3" s="2"/>
      <c r="D3" s="2"/>
      <c r="E3" s="2"/>
      <c r="F3" s="2"/>
      <c r="G3" s="2"/>
      <c r="H3" s="1"/>
      <c r="I3" s="1"/>
      <c r="J3" s="18" t="s">
        <v>543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627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544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545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546</v>
      </c>
      <c r="G9" s="2"/>
      <c r="H9" s="7"/>
      <c r="I9" s="7">
        <v>11920</v>
      </c>
      <c r="J9" s="8">
        <f>H9/I9</f>
        <v>0</v>
      </c>
    </row>
    <row r="10" spans="1:10" x14ac:dyDescent="0.25">
      <c r="A10" s="2"/>
      <c r="B10" s="2"/>
      <c r="C10" s="2"/>
      <c r="D10" s="2"/>
      <c r="E10" s="2"/>
      <c r="F10" s="2" t="s">
        <v>547</v>
      </c>
      <c r="G10" s="2"/>
      <c r="H10" s="7"/>
      <c r="I10" s="7">
        <v>1990</v>
      </c>
      <c r="J10" s="8">
        <f>H10/I10</f>
        <v>0</v>
      </c>
    </row>
    <row r="11" spans="1:10" x14ac:dyDescent="0.25">
      <c r="A11" s="2"/>
      <c r="B11" s="2"/>
      <c r="C11" s="2"/>
      <c r="D11" s="2"/>
      <c r="E11" s="2"/>
      <c r="F11" s="59" t="s">
        <v>290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548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549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550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551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552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553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301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302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554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555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556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557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558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559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560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561</v>
      </c>
      <c r="H27" s="7"/>
      <c r="I27" s="7">
        <v>1744</v>
      </c>
      <c r="J27" s="8">
        <f>H27/I27</f>
        <v>0</v>
      </c>
    </row>
    <row r="28" spans="1:10" ht="15.75" thickBot="1" x14ac:dyDescent="0.3">
      <c r="A28" s="2"/>
      <c r="B28" s="2"/>
      <c r="C28" s="2"/>
      <c r="D28" s="2"/>
      <c r="E28" s="2"/>
      <c r="F28" s="2"/>
      <c r="G28" s="2" t="s">
        <v>562</v>
      </c>
      <c r="H28" s="9"/>
      <c r="I28" s="9">
        <v>318</v>
      </c>
      <c r="J28" s="10"/>
    </row>
    <row r="29" spans="1:10" x14ac:dyDescent="0.25">
      <c r="A29" s="2"/>
      <c r="B29" s="2"/>
      <c r="C29" s="2"/>
      <c r="D29" s="2"/>
      <c r="E29" s="2"/>
      <c r="F29" s="2" t="s">
        <v>563</v>
      </c>
      <c r="G29" s="2"/>
      <c r="H29" s="7">
        <f>ROUND(SUM(H20:H28),5)</f>
        <v>0</v>
      </c>
      <c r="I29" s="7">
        <f>ROUND(SUM(I20:I28),5)</f>
        <v>2062</v>
      </c>
      <c r="J29" s="8">
        <f>H29/I29</f>
        <v>0</v>
      </c>
    </row>
    <row r="30" spans="1:10" ht="28.9" customHeight="1" thickBot="1" x14ac:dyDescent="0.3">
      <c r="A30" s="2"/>
      <c r="B30" s="2"/>
      <c r="C30" s="2"/>
      <c r="D30" s="2"/>
      <c r="E30" s="2"/>
      <c r="F30" s="2" t="s">
        <v>564</v>
      </c>
      <c r="G30" s="2"/>
      <c r="H30" s="7"/>
      <c r="I30" s="7"/>
      <c r="J30" s="8"/>
    </row>
    <row r="31" spans="1:10" ht="21" customHeight="1" x14ac:dyDescent="0.25">
      <c r="A31" s="2"/>
      <c r="B31" s="2"/>
      <c r="C31" s="2"/>
      <c r="D31" s="2"/>
      <c r="E31" s="2"/>
      <c r="F31" s="2" t="s">
        <v>565</v>
      </c>
      <c r="G31" s="2"/>
      <c r="H31" s="7"/>
      <c r="I31" s="7">
        <v>6052</v>
      </c>
      <c r="J31" s="8">
        <f>H31/I31</f>
        <v>0</v>
      </c>
    </row>
    <row r="32" spans="1:10" ht="19.5" customHeight="1" x14ac:dyDescent="0.25">
      <c r="A32" s="2"/>
      <c r="B32" s="2"/>
      <c r="C32" s="2"/>
      <c r="D32" s="2"/>
      <c r="E32" s="2"/>
      <c r="F32" s="2" t="s">
        <v>566</v>
      </c>
      <c r="G32" s="2"/>
      <c r="H32" s="7"/>
      <c r="I32" s="7">
        <v>1032</v>
      </c>
      <c r="J32" s="8">
        <f>H32/I32</f>
        <v>0</v>
      </c>
    </row>
    <row r="33" spans="1:10" ht="15.75" thickBot="1" x14ac:dyDescent="0.3">
      <c r="A33" s="2"/>
      <c r="B33" s="2"/>
      <c r="C33" s="2"/>
      <c r="D33" s="2"/>
      <c r="E33" s="2" t="s">
        <v>567</v>
      </c>
      <c r="F33" s="2"/>
      <c r="G33" s="2"/>
      <c r="H33" s="11">
        <f>H32+H31+H30+H29+H18+H16+H15+H12+H10+H9+H11+H17+H19</f>
        <v>0</v>
      </c>
      <c r="I33" s="11">
        <f>I32+I31+I30+I29+I18+I16+I15+I12+I10+I9+I11+I17+I19</f>
        <v>23806</v>
      </c>
      <c r="J33" s="12">
        <f>H33/I33</f>
        <v>0</v>
      </c>
    </row>
    <row r="34" spans="1:10" ht="28.9" customHeight="1" thickBot="1" x14ac:dyDescent="0.3">
      <c r="A34" s="2"/>
      <c r="B34" s="2"/>
      <c r="C34" s="2"/>
      <c r="D34" s="2" t="s">
        <v>197</v>
      </c>
      <c r="E34" s="2"/>
      <c r="F34" s="2"/>
      <c r="G34" s="2"/>
      <c r="H34" s="13">
        <f>ROUND(H7+H33,5)</f>
        <v>0</v>
      </c>
      <c r="I34" s="13">
        <f>ROUND(I7+I33,5)</f>
        <v>23806</v>
      </c>
      <c r="J34" s="14">
        <f t="shared" ref="J34" si="0">H34/I34</f>
        <v>0</v>
      </c>
    </row>
    <row r="35" spans="1:10" ht="28.9" customHeight="1" x14ac:dyDescent="0.25">
      <c r="A35" s="2"/>
      <c r="B35" s="2"/>
      <c r="C35" s="2" t="s">
        <v>319</v>
      </c>
      <c r="D35" s="2"/>
      <c r="E35" s="2"/>
      <c r="F35" s="2"/>
      <c r="G35" s="2"/>
      <c r="H35" s="7">
        <f>H34</f>
        <v>0</v>
      </c>
      <c r="I35" s="7">
        <f>I34</f>
        <v>23806</v>
      </c>
      <c r="J35" s="8">
        <f>H35/I35</f>
        <v>0</v>
      </c>
    </row>
    <row r="36" spans="1:10" ht="28.9" customHeight="1" x14ac:dyDescent="0.25">
      <c r="A36" s="2"/>
      <c r="B36" s="2"/>
      <c r="C36" s="2"/>
      <c r="D36" s="2" t="s">
        <v>568</v>
      </c>
      <c r="E36" s="2"/>
      <c r="F36" s="2"/>
      <c r="G36" s="2"/>
      <c r="H36" s="7"/>
      <c r="I36" s="7"/>
      <c r="J36" s="8"/>
    </row>
    <row r="37" spans="1:10" x14ac:dyDescent="0.25">
      <c r="A37" s="2"/>
      <c r="B37" s="2"/>
      <c r="C37" s="2"/>
      <c r="D37" s="2"/>
      <c r="E37" s="2" t="s">
        <v>569</v>
      </c>
      <c r="F37" s="2"/>
      <c r="G37" s="2"/>
      <c r="H37" s="7"/>
      <c r="I37" s="7"/>
      <c r="J37" s="8"/>
    </row>
    <row r="38" spans="1:10" x14ac:dyDescent="0.25">
      <c r="A38" s="2"/>
      <c r="B38" s="2"/>
      <c r="C38" s="2"/>
      <c r="D38" s="2"/>
      <c r="E38" s="2"/>
      <c r="F38" s="2" t="s">
        <v>570</v>
      </c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/>
      <c r="F39" s="2"/>
      <c r="G39" s="2" t="s">
        <v>571</v>
      </c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/>
      <c r="G40" s="2" t="s">
        <v>572</v>
      </c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573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574</v>
      </c>
      <c r="H42" s="7"/>
      <c r="I42" s="7"/>
      <c r="J42" s="8"/>
    </row>
    <row r="43" spans="1:10" ht="15.75" thickBot="1" x14ac:dyDescent="0.3">
      <c r="A43" s="2"/>
      <c r="B43" s="2"/>
      <c r="C43" s="2"/>
      <c r="D43" s="2"/>
      <c r="E43" s="2"/>
      <c r="F43" s="2"/>
      <c r="G43" s="2" t="s">
        <v>575</v>
      </c>
      <c r="H43" s="9"/>
      <c r="I43" s="9"/>
      <c r="J43" s="10"/>
    </row>
    <row r="44" spans="1:10" x14ac:dyDescent="0.25">
      <c r="A44" s="2"/>
      <c r="B44" s="2"/>
      <c r="C44" s="2"/>
      <c r="D44" s="2"/>
      <c r="E44" s="2"/>
      <c r="F44" s="2" t="s">
        <v>576</v>
      </c>
      <c r="G44" s="2"/>
      <c r="H44" s="7">
        <f>ROUND(SUM(H37:H43),5)</f>
        <v>0</v>
      </c>
      <c r="I44" s="7"/>
      <c r="J44" s="8"/>
    </row>
    <row r="45" spans="1:10" ht="28.9" customHeight="1" x14ac:dyDescent="0.25">
      <c r="A45" s="2"/>
      <c r="B45" s="2"/>
      <c r="C45" s="2"/>
      <c r="D45" s="2"/>
      <c r="E45" s="2"/>
      <c r="F45" s="2" t="s">
        <v>577</v>
      </c>
      <c r="G45" s="2"/>
      <c r="H45" s="7"/>
      <c r="I45" s="7"/>
      <c r="J45" s="8"/>
    </row>
    <row r="46" spans="1:10" x14ac:dyDescent="0.25">
      <c r="A46" s="2"/>
      <c r="B46" s="2"/>
      <c r="C46" s="2"/>
      <c r="D46" s="2"/>
      <c r="E46" s="2"/>
      <c r="F46" s="2" t="s">
        <v>578</v>
      </c>
      <c r="G46" s="2"/>
      <c r="H46" s="7"/>
      <c r="I46" s="7"/>
      <c r="J46" s="8"/>
    </row>
    <row r="47" spans="1:10" x14ac:dyDescent="0.25">
      <c r="A47" s="2"/>
      <c r="B47" s="2"/>
      <c r="C47" s="2"/>
      <c r="D47" s="2"/>
      <c r="E47" s="2"/>
      <c r="F47" s="2" t="s">
        <v>579</v>
      </c>
      <c r="G47" s="2"/>
      <c r="H47" s="7"/>
      <c r="I47" s="7">
        <v>800</v>
      </c>
      <c r="J47" s="8">
        <f>H47/I47</f>
        <v>0</v>
      </c>
    </row>
    <row r="48" spans="1:10" x14ac:dyDescent="0.25">
      <c r="A48" s="2"/>
      <c r="B48" s="2"/>
      <c r="C48" s="2"/>
      <c r="D48" s="2"/>
      <c r="E48" s="2"/>
      <c r="F48" s="2" t="s">
        <v>580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581</v>
      </c>
      <c r="G49" s="2"/>
      <c r="H49" s="7"/>
      <c r="I49" s="7">
        <v>500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582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583</v>
      </c>
      <c r="G51" s="2"/>
      <c r="H51" s="7"/>
      <c r="I51" s="7">
        <v>156</v>
      </c>
      <c r="J51" s="8">
        <f>H51/I51</f>
        <v>0</v>
      </c>
    </row>
    <row r="52" spans="1:10" x14ac:dyDescent="0.25">
      <c r="A52" s="2"/>
      <c r="B52" s="2"/>
      <c r="C52" s="2"/>
      <c r="D52" s="2"/>
      <c r="E52" s="2"/>
      <c r="F52" s="2" t="s">
        <v>584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585</v>
      </c>
      <c r="G53" s="2"/>
      <c r="H53" s="7"/>
      <c r="I53" s="7"/>
      <c r="J53" s="8"/>
    </row>
    <row r="54" spans="1:10" x14ac:dyDescent="0.25">
      <c r="A54" s="2"/>
      <c r="B54" s="2"/>
      <c r="C54" s="2"/>
      <c r="D54" s="2"/>
      <c r="E54" s="2"/>
      <c r="F54" s="2" t="s">
        <v>586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587</v>
      </c>
      <c r="G55" s="2"/>
      <c r="H55" s="7"/>
      <c r="I55" s="7">
        <v>250</v>
      </c>
      <c r="J55" s="8">
        <f>H55/I55</f>
        <v>0</v>
      </c>
    </row>
    <row r="56" spans="1:10" x14ac:dyDescent="0.25">
      <c r="A56" s="2"/>
      <c r="B56" s="2"/>
      <c r="C56" s="2"/>
      <c r="D56" s="2"/>
      <c r="E56" s="2"/>
      <c r="F56" s="2" t="s">
        <v>588</v>
      </c>
      <c r="G56" s="2"/>
      <c r="H56" s="7"/>
      <c r="I56" s="7">
        <v>100</v>
      </c>
      <c r="J56" s="8">
        <f>H56/I56</f>
        <v>0</v>
      </c>
    </row>
    <row r="57" spans="1:10" x14ac:dyDescent="0.25">
      <c r="A57" s="2"/>
      <c r="B57" s="2"/>
      <c r="C57" s="2"/>
      <c r="D57" s="2"/>
      <c r="E57" s="2"/>
      <c r="F57" s="2" t="s">
        <v>589</v>
      </c>
      <c r="G57" s="2"/>
      <c r="H57" s="7"/>
      <c r="I57" s="7"/>
      <c r="J57" s="8"/>
    </row>
    <row r="58" spans="1:10" x14ac:dyDescent="0.25">
      <c r="A58" s="2"/>
      <c r="B58" s="2"/>
      <c r="C58" s="2"/>
      <c r="D58" s="2"/>
      <c r="E58" s="2"/>
      <c r="F58" s="2" t="s">
        <v>590</v>
      </c>
      <c r="G58" s="2"/>
      <c r="H58" s="7"/>
      <c r="I58" s="7"/>
      <c r="J58" s="8"/>
    </row>
    <row r="59" spans="1:10" x14ac:dyDescent="0.25">
      <c r="A59" s="2"/>
      <c r="B59" s="2"/>
      <c r="C59" s="2"/>
      <c r="D59" s="2"/>
      <c r="E59" s="2"/>
      <c r="F59" s="2"/>
      <c r="G59" s="2" t="s">
        <v>591</v>
      </c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/>
      <c r="G60" s="2" t="s">
        <v>592</v>
      </c>
      <c r="H60" s="7"/>
      <c r="I60" s="7"/>
      <c r="J60" s="8"/>
    </row>
    <row r="61" spans="1:10" ht="15.75" thickBot="1" x14ac:dyDescent="0.3">
      <c r="A61" s="2"/>
      <c r="B61" s="2"/>
      <c r="C61" s="2"/>
      <c r="D61" s="2"/>
      <c r="E61" s="2"/>
      <c r="F61" s="2"/>
      <c r="G61" s="2" t="s">
        <v>593</v>
      </c>
      <c r="H61" s="9"/>
      <c r="I61" s="9"/>
      <c r="J61" s="10"/>
    </row>
    <row r="62" spans="1:10" x14ac:dyDescent="0.25">
      <c r="A62" s="2"/>
      <c r="B62" s="2"/>
      <c r="C62" s="2"/>
      <c r="D62" s="2"/>
      <c r="E62" s="2"/>
      <c r="F62" s="2" t="s">
        <v>594</v>
      </c>
      <c r="G62" s="2"/>
      <c r="H62" s="7">
        <f>ROUND(SUM(H58:H61),5)</f>
        <v>0</v>
      </c>
      <c r="I62" s="7">
        <f>ROUND(SUM(I58:I61),5)</f>
        <v>0</v>
      </c>
      <c r="J62" s="8"/>
    </row>
    <row r="63" spans="1:10" ht="28.9" customHeight="1" x14ac:dyDescent="0.25">
      <c r="A63" s="2"/>
      <c r="B63" s="2"/>
      <c r="C63" s="2"/>
      <c r="D63" s="2"/>
      <c r="E63" s="2"/>
      <c r="F63" s="2" t="s">
        <v>595</v>
      </c>
      <c r="G63" s="2"/>
      <c r="H63" s="7"/>
      <c r="I63" s="7"/>
      <c r="J63" s="8"/>
    </row>
    <row r="64" spans="1:10" x14ac:dyDescent="0.25">
      <c r="A64" s="2"/>
      <c r="B64" s="2"/>
      <c r="C64" s="2"/>
      <c r="D64" s="2"/>
      <c r="E64" s="2"/>
      <c r="F64" s="2"/>
      <c r="G64" s="2" t="s">
        <v>596</v>
      </c>
      <c r="H64" s="7"/>
      <c r="I64" s="7">
        <v>300</v>
      </c>
      <c r="J64" s="8">
        <f>H64/I64</f>
        <v>0</v>
      </c>
    </row>
    <row r="65" spans="1:10" x14ac:dyDescent="0.25">
      <c r="A65" s="2"/>
      <c r="B65" s="2"/>
      <c r="C65" s="2"/>
      <c r="D65" s="2"/>
      <c r="E65" s="2"/>
      <c r="F65" s="2"/>
      <c r="G65" s="2" t="s">
        <v>597</v>
      </c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598</v>
      </c>
      <c r="H66" s="7"/>
      <c r="I66" s="7"/>
      <c r="J66" s="8"/>
    </row>
    <row r="67" spans="1:10" ht="15.75" thickBot="1" x14ac:dyDescent="0.3">
      <c r="A67" s="2"/>
      <c r="B67" s="2"/>
      <c r="C67" s="2"/>
      <c r="D67" s="2"/>
      <c r="E67" s="2"/>
      <c r="F67" s="2"/>
      <c r="G67" s="2" t="s">
        <v>599</v>
      </c>
      <c r="H67" s="9"/>
      <c r="I67" s="9"/>
      <c r="J67" s="10"/>
    </row>
    <row r="68" spans="1:10" x14ac:dyDescent="0.25">
      <c r="A68" s="2"/>
      <c r="B68" s="2"/>
      <c r="C68" s="2"/>
      <c r="D68" s="2"/>
      <c r="E68" s="2"/>
      <c r="F68" s="2" t="s">
        <v>600</v>
      </c>
      <c r="G68" s="2"/>
      <c r="H68" s="7">
        <f>ROUND(SUM(H63:H67),5)</f>
        <v>0</v>
      </c>
      <c r="I68" s="7">
        <f>ROUND(SUM(I63:I67),5)</f>
        <v>300</v>
      </c>
      <c r="J68" s="8">
        <f>H68/I68</f>
        <v>0</v>
      </c>
    </row>
    <row r="69" spans="1:10" ht="28.9" customHeight="1" x14ac:dyDescent="0.25">
      <c r="A69" s="2"/>
      <c r="B69" s="2"/>
      <c r="C69" s="2"/>
      <c r="D69" s="2"/>
      <c r="E69" s="2"/>
      <c r="F69" s="2" t="s">
        <v>601</v>
      </c>
      <c r="G69" s="2"/>
      <c r="H69" s="7"/>
      <c r="I69" s="7"/>
      <c r="J69" s="8"/>
    </row>
    <row r="70" spans="1:10" ht="15.75" thickBot="1" x14ac:dyDescent="0.3">
      <c r="A70" s="2"/>
      <c r="B70" s="2"/>
      <c r="C70" s="2"/>
      <c r="D70" s="2"/>
      <c r="E70" s="2"/>
      <c r="F70" s="2"/>
      <c r="G70" s="2" t="s">
        <v>602</v>
      </c>
      <c r="H70" s="9"/>
      <c r="I70" s="9">
        <v>1000</v>
      </c>
      <c r="J70" s="10">
        <f>H70/I70</f>
        <v>0</v>
      </c>
    </row>
    <row r="71" spans="1:10" x14ac:dyDescent="0.25">
      <c r="A71" s="2"/>
      <c r="B71" s="2"/>
      <c r="C71" s="2"/>
      <c r="D71" s="2"/>
      <c r="E71" s="2"/>
      <c r="F71" s="2" t="s">
        <v>603</v>
      </c>
      <c r="G71" s="2"/>
      <c r="H71" s="7">
        <f>ROUND(SUM(H69:H70),5)</f>
        <v>0</v>
      </c>
      <c r="I71" s="7">
        <f>ROUND(SUM(I69:I70),5)</f>
        <v>1000</v>
      </c>
      <c r="J71" s="8">
        <f>H71/I71</f>
        <v>0</v>
      </c>
    </row>
    <row r="72" spans="1:10" ht="28.9" customHeight="1" x14ac:dyDescent="0.25">
      <c r="A72" s="2"/>
      <c r="B72" s="2"/>
      <c r="C72" s="2"/>
      <c r="D72" s="2"/>
      <c r="E72" s="2"/>
      <c r="F72" s="2" t="s">
        <v>604</v>
      </c>
      <c r="G72" s="2"/>
      <c r="H72" s="7"/>
      <c r="I72" s="7"/>
      <c r="J72" s="8"/>
    </row>
    <row r="73" spans="1:10" x14ac:dyDescent="0.25">
      <c r="A73" s="2"/>
      <c r="B73" s="2"/>
      <c r="C73" s="2"/>
      <c r="D73" s="2"/>
      <c r="E73" s="2"/>
      <c r="F73" s="2"/>
      <c r="G73" s="2" t="s">
        <v>605</v>
      </c>
      <c r="H73" s="9"/>
      <c r="I73" s="9">
        <v>500</v>
      </c>
      <c r="J73" s="10">
        <f>H73/I73</f>
        <v>0</v>
      </c>
    </row>
    <row r="74" spans="1:10" x14ac:dyDescent="0.25">
      <c r="A74" s="2"/>
      <c r="B74" s="2"/>
      <c r="C74" s="2"/>
      <c r="D74" s="2"/>
      <c r="E74" s="2"/>
      <c r="F74" s="2" t="s">
        <v>606</v>
      </c>
      <c r="G74" s="2"/>
      <c r="H74" s="7">
        <f>ROUND(SUM(H72:H73),5)</f>
        <v>0</v>
      </c>
      <c r="I74" s="7">
        <f>ROUND(SUM(I72:I73),5)</f>
        <v>500</v>
      </c>
      <c r="J74" s="10">
        <f>H74/I74</f>
        <v>0</v>
      </c>
    </row>
    <row r="75" spans="1:10" ht="28.9" customHeight="1" x14ac:dyDescent="0.25">
      <c r="A75" s="2"/>
      <c r="B75" s="2"/>
      <c r="C75" s="2"/>
      <c r="D75" s="2"/>
      <c r="E75" s="2"/>
      <c r="F75" s="2" t="s">
        <v>607</v>
      </c>
      <c r="G75" s="2"/>
      <c r="H75" s="7"/>
      <c r="I75" s="7"/>
      <c r="J75" s="8"/>
    </row>
    <row r="76" spans="1:10" x14ac:dyDescent="0.25">
      <c r="A76" s="2"/>
      <c r="B76" s="2"/>
      <c r="C76" s="2"/>
      <c r="D76" s="2"/>
      <c r="E76" s="2"/>
      <c r="F76" s="2" t="s">
        <v>608</v>
      </c>
      <c r="G76" s="2"/>
      <c r="H76" s="7"/>
      <c r="I76" s="7"/>
      <c r="J76" s="8"/>
    </row>
    <row r="77" spans="1:10" x14ac:dyDescent="0.25">
      <c r="A77" s="2"/>
      <c r="B77" s="2"/>
      <c r="C77" s="2"/>
      <c r="D77" s="2"/>
      <c r="E77" s="2"/>
      <c r="F77" s="2" t="s">
        <v>609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610</v>
      </c>
      <c r="G78" s="2"/>
      <c r="H78" s="7"/>
      <c r="I78" s="7">
        <v>500</v>
      </c>
      <c r="J78" s="8">
        <f>H78/I78</f>
        <v>0</v>
      </c>
    </row>
    <row r="79" spans="1:10" x14ac:dyDescent="0.25">
      <c r="A79" s="2"/>
      <c r="B79" s="2"/>
      <c r="C79" s="2"/>
      <c r="D79" s="2"/>
      <c r="E79" s="2" t="s">
        <v>611</v>
      </c>
      <c r="F79" s="2"/>
      <c r="G79" s="2"/>
      <c r="H79" s="11">
        <f>ROUND(H37+SUM(H44:H57)+H62+H68+H71++SUM(H74:H78),5)</f>
        <v>0</v>
      </c>
      <c r="I79" s="11">
        <f>ROUND(I37+SUM(I44:I57)+I62+I68+I71++SUM(I74:I78),5)</f>
        <v>4106</v>
      </c>
      <c r="J79" s="12">
        <f>H79/I79</f>
        <v>0</v>
      </c>
    </row>
    <row r="80" spans="1:10" ht="28.9" customHeight="1" x14ac:dyDescent="0.25">
      <c r="A80" s="2"/>
      <c r="B80" s="2"/>
      <c r="C80" s="2"/>
      <c r="D80" s="2" t="s">
        <v>612</v>
      </c>
      <c r="E80" s="2"/>
      <c r="F80" s="2"/>
      <c r="G80" s="2"/>
      <c r="H80" s="11">
        <f>ROUND(H36+H79,5)</f>
        <v>0</v>
      </c>
      <c r="I80" s="11">
        <f>ROUND(I36+I79+I78,5)</f>
        <v>4606</v>
      </c>
      <c r="J80" s="12">
        <f t="shared" ref="J80:J82" si="1">H80/I80</f>
        <v>0</v>
      </c>
    </row>
    <row r="81" spans="1:10" ht="28.9" customHeight="1" thickBot="1" x14ac:dyDescent="0.3">
      <c r="A81" s="2"/>
      <c r="B81" s="2" t="s">
        <v>613</v>
      </c>
      <c r="C81" s="2"/>
      <c r="D81" s="2"/>
      <c r="E81" s="2"/>
      <c r="F81" s="2"/>
      <c r="G81" s="2"/>
      <c r="H81" s="11">
        <f>ROUND(H6+H35-H80,5)</f>
        <v>0</v>
      </c>
      <c r="I81" s="11">
        <f>ROUND(I6+I35-I80,5)</f>
        <v>19200</v>
      </c>
      <c r="J81" s="12">
        <f t="shared" si="1"/>
        <v>0</v>
      </c>
    </row>
    <row r="82" spans="1:10" s="17" customFormat="1" ht="28.9" customHeight="1" thickBot="1" x14ac:dyDescent="0.25">
      <c r="A82" s="2" t="s">
        <v>191</v>
      </c>
      <c r="B82" s="2"/>
      <c r="C82" s="2"/>
      <c r="D82" s="2"/>
      <c r="E82" s="2"/>
      <c r="F82" s="2"/>
      <c r="G82" s="2"/>
      <c r="H82" s="15">
        <f>H81</f>
        <v>0</v>
      </c>
      <c r="I82" s="15">
        <f>I81</f>
        <v>19200</v>
      </c>
      <c r="J82" s="16">
        <f t="shared" si="1"/>
        <v>0</v>
      </c>
    </row>
    <row r="83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2025-02-21T19:07:24Z</dcterms:modified>
  <cp:category/>
  <cp:contentStatus/>
</cp:coreProperties>
</file>