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4\2024-12\"/>
    </mc:Choice>
  </mc:AlternateContent>
  <xr:revisionPtr revIDLastSave="0" documentId="13_ncr:1_{5EFD968F-D025-4C9E-99D3-BBBAA6DAC0A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BvA'!$38:$38,'Income Statement BvA'!$40:$40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BvA'!$27:$27,'Meeting Income Statement BvA'!$28:$28,'Meeting Income Statement BvA'!$30:$30,'Meeting Income Statement BvA'!$39:$39,'Meeting Income Statement BvA'!$40:$40,'Meeting Income Statement BvA'!$41:$41,'Meeting Income Statement BvA'!$42:$42,'Meeting Income Statement BvA'!$43:$43,'Meeting Income Statement BvA'!$45:$45,'Meeting Income Statement BvA'!$46:$46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BvA'!$41:$41,'Income Statement BvA'!$43:$43,'Income Statement BvA'!$47:$47,'Income Statement BvA'!$53:$53,'Income Statement BvA'!$55:$55,'Income Statement BvA'!$56:$56,'Income Statement BvA'!$57:$57,'Income Statement BvA'!$58:$58,'Income Statement BvA'!$59:$59,'Income Statement BvA'!$60:$60,'Income Statement BvA'!$63:$63,'Income Statement BvA'!$64:$64,'Income Statement BvA'!$65:$65,'Income Statement BvA'!$66:$66,'Income Statement BvA'!$68:$68,'Income Statement BvA'!$69:$69</definedName>
    <definedName name="QB_DATA_1" localSheetId="2" hidden="1">'Meeting Income Statement BvA'!$47:$47,'Meeting Income Statement BvA'!$48:$48,'Meeting Income Statement BvA'!$49:$49,'Meeting Income Statement BvA'!$50:$50,'Meeting Income Statement BvA'!$51:$51,'Meeting Income Statement BvA'!$52:$52,'Meeting Income Statement BvA'!$53:$53,'Meeting Income Statement BvA'!$55:$55,'Meeting Income Statement BvA'!$56:$56,'Meeting Income Statement BvA'!$57:$57,'Meeting Income Statement BvA'!$59:$59,'Meeting Income Statement BvA'!$60:$60,'Meeting Income Statement BvA'!$61:$61,'Meeting Income Statement BvA'!$64:$64,'Meeting Income Statement BvA'!$65:$65,'Meeting Income Statement BvA'!$66:$66</definedName>
    <definedName name="QB_DATA_10" localSheetId="1" hidden="1">'Income Statement BvA'!$329:$329,'Income Statement BvA'!$330:$330,'Income Statement BvA'!$331:$331,'Income Statement BvA'!$332:$332,'Income Statement BvA'!$333:$333,'Income Statement BvA'!$334:$334,'Income Statement BvA'!$338:$338,'Income Statement BvA'!$342:$342,'Income Statement BvA'!$343:$343,'Income Statement BvA'!$345:$345,'Income Statement BvA'!#REF!,'Income Statement BvA'!$350:$350,'Income Statement BvA'!$352:$352,'Income Statement BvA'!$353:$353,'Income Statement BvA'!$354:$354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BvA'!$70:$70,'Income Statement BvA'!$71:$71,'Income Statement BvA'!$72:$72,'Income Statement BvA'!$73:$73,'Income Statement BvA'!$74:$74,'Income Statement BvA'!$75:$75,'Income Statement BvA'!$76:$76,'Income Statement BvA'!$78:$78,'Income Statement BvA'!$87:$87,'Income Statement BvA'!$89:$89,'Income Statement BvA'!$90:$90,'Income Statement BvA'!$91:$91,'Income Statement BvA'!$96:$96,'Income Statement BvA'!$100:$100,'Income Statement BvA'!$102:$102,'Income Statement BvA'!$103:$103</definedName>
    <definedName name="QB_DATA_2" localSheetId="2" hidden="1">'Meeting Income Statement BvA'!$67:$67,'Meeting Income Statement BvA'!$70:$70,'Meeting Income Statement BvA'!$73:$73,'Meeting Income Statement BvA'!$75:$75,'Meeting Income Statement BvA'!$76:$76,'Meeting Income Statement BvA'!$77:$77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BvA'!$104:$104,'Income Statement BvA'!$105:$105,'Income Statement BvA'!$106:$106,'Income Statement BvA'!$111:$111,'Income Statement BvA'!$113:$113,'Income Statement BvA'!$114:$114,'Income Statement BvA'!$115:$115,'Income Statement BvA'!$117:$117,'Income Statement BvA'!$120:$120,'Income Statement BvA'!$127:$127,'Income Statement BvA'!$129:$129,'Income Statement BvA'!$130:$130,'Income Statement BvA'!$135:$135,'Income Statement BvA'!$137:$137,'Income Statement BvA'!$145:$145,'Income Statement BvA'!$146:$146</definedName>
    <definedName name="QB_DATA_4" localSheetId="1" hidden="1">'Income Statement BvA'!$151:$151,'Income Statement BvA'!$152:$152,'Income Statement BvA'!$153:$153,'Income Statement BvA'!$156:$156,'Income Statement BvA'!$157:$157,'Income Statement BvA'!$160:$160,'Income Statement BvA'!$161:$161,'Income Statement BvA'!$162:$162,'Income Statement BvA'!$165:$165,'Income Statement BvA'!$170:$170,'Income Statement BvA'!$171:$171,'Income Statement BvA'!$174:$174,'Income Statement BvA'!$182:$182,'Income Statement BvA'!$183:$183,'Income Statement BvA'!$186:$186,'Income Statement BvA'!$187:$187</definedName>
    <definedName name="QB_DATA_5" localSheetId="1" hidden="1">'Income Statement BvA'!$191:$191,'Income Statement BvA'!$194:$194,'Income Statement BvA'!$197:$197,'Income Statement BvA'!$198:$198,'Income Statement BvA'!$199:$199,'Income Statement BvA'!$200:$200,'Income Statement BvA'!$203:$203,'Income Statement BvA'!#REF!,'Income Statement BvA'!$209:$209,'Income Statement BvA'!$212:$212,'Income Statement BvA'!$214:$214,'Income Statement BvA'!$215:$215,'Income Statement BvA'!$217:$217,'Income Statement BvA'!$218:$218,'Income Statement BvA'!$219:$219,'Income Statement BvA'!$220:$220</definedName>
    <definedName name="QB_DATA_6" localSheetId="1" hidden="1">'Income Statement BvA'!$222:$222,'Income Statement BvA'!$223:$223,'Income Statement BvA'!$224:$224,'Income Statement BvA'!$225:$225,'Income Statement BvA'!$226:$226,'Income Statement BvA'!$227:$227,'Income Statement BvA'!$228:$228,'Income Statement BvA'!$229:$229,'Income Statement BvA'!$231:$231,'Income Statement BvA'!$232:$232,'Income Statement BvA'!$234:$234,'Income Statement BvA'!$238:$238,'Income Statement BvA'!$241:$241,'Income Statement BvA'!$242:$242,'Income Statement BvA'!$243:$243,'Income Statement BvA'!$246:$246</definedName>
    <definedName name="QB_DATA_7" localSheetId="1" hidden="1">'Income Statement BvA'!$249:$249,'Income Statement BvA'!$251:$251,'Income Statement BvA'!$252:$252,'Income Statement BvA'!$253:$253,'Income Statement BvA'!$259:$259,'Income Statement BvA'!$263:$263,'Income Statement BvA'!$265:$265,'Income Statement BvA'!$266:$266,'Income Statement BvA'!$267:$267,'Income Statement BvA'!$269:$269,'Income Statement BvA'!$271:$271,'Income Statement BvA'!$272:$272,'Income Statement BvA'!$274:$274,'Income Statement BvA'!$276:$276,'Income Statement BvA'!$277:$277,'Income Statement BvA'!$278:$278</definedName>
    <definedName name="QB_DATA_8" localSheetId="1" hidden="1">'Income Statement BvA'!$279:$279,'Income Statement BvA'!$280:$280,'Income Statement BvA'!#REF!,'Income Statement BvA'!$283:$283,'Income Statement BvA'!$284:$284,'Income Statement BvA'!$286:$286,'Income Statement BvA'!$287:$287,'Income Statement BvA'!$288:$288,'Income Statement BvA'!$289:$289,'Income Statement BvA'!$291:$291,'Income Statement BvA'!$292:$292,'Income Statement BvA'!$293:$293,'Income Statement BvA'!$295:$295,'Income Statement BvA'!$296:$296,'Income Statement BvA'!$297:$297,'Income Statement BvA'!$298:$298</definedName>
    <definedName name="QB_DATA_9" localSheetId="1" hidden="1">'Income Statement BvA'!$300:$300,'Income Statement BvA'!$302:$302,'Income Statement BvA'!$303:$303,'Income Statement BvA'!$310:$310,'Income Statement BvA'!$313:$313,'Income Statement BvA'!$314:$314,'Income Statement BvA'!$315:$315,'Income Statement BvA'!$316:$316,'Income Statement BvA'!$317:$317,'Income Statement BvA'!$318:$318,'Income Statement BvA'!$319:$319,'Income Statement BvA'!$320:$320,'Income Statement BvA'!$321:$321,'Income Statement BvA'!$322:$322,'Income Statement BvA'!$325:$325,'Income Statement BvA'!$326:$326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BvA'!$J$27,'Meeting Income Statement BvA'!#REF!,'Meeting Income Statement BvA'!$J$28,'Meeting Income Statement BvA'!#REF!,'Meeting Income Statement BvA'!#REF!,'Meeting Income Statement BvA'!#REF!,'Meeting Income Statement BvA'!$H$29,'Meeting Income Statement BvA'!$I$29,'Meeting Income Statement BvA'!$J$29,'Meeting Income Statement BvA'!#REF!,'Meeting Income Statement BvA'!#REF!,'Meeting Income Statement BvA'!$J$30</definedName>
    <definedName name="QB_FORMULA_10" localSheetId="1" hidden="1">'Income Statement BvA'!#REF!,'Income Statement BvA'!#REF!,'Income Statement BvA'!$L$120,'Income Statement BvA'!#REF!,'Income Statement BvA'!$L$127,'Income Statement BvA'!#REF!,'Income Statement BvA'!$L$129,'Income Statement BvA'!#REF!,'Income Statement BvA'!$L$130,'Income Statement BvA'!$I$133,'Income Statement BvA'!#REF!,'Income Statement BvA'!#REF!,'Income Statement BvA'!$J$133,'Income Statement BvA'!$K$133,'Income Statement BvA'!$L$133,'Income Statement BvA'!#REF!</definedName>
    <definedName name="QB_FORMULA_10" localSheetId="2" hidden="1">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FORMULA_11" localSheetId="1" hidden="1">'Income Statement BvA'!#REF!,'Income Statement BvA'!$L$135,'Income Statement BvA'!$I$136,'Income Statement BvA'!#REF!,'Income Statement BvA'!#REF!,'Income Statement BvA'!$J$136,'Income Statement BvA'!$K$136,'Income Statement BvA'!$L$136,'Income Statement BvA'!#REF!,'Income Statement BvA'!#REF!,'Income Statement BvA'!$L$137,'Income Statement BvA'!$I$139,'Income Statement BvA'!#REF!,'Income Statement BvA'!#REF!,'Income Statement BvA'!$J$139,'Income Statement BvA'!$K$139</definedName>
    <definedName name="QB_FORMULA_12" localSheetId="1" hidden="1">'Income Statement BvA'!$L$139,'Income Statement BvA'!#REF!,'Income Statement BvA'!$I$140,'Income Statement BvA'!#REF!,'Income Statement BvA'!#REF!,'Income Statement BvA'!$J$140,'Income Statement BvA'!$K$140,'Income Statement BvA'!$L$140,'Income Statement BvA'!#REF!,'Income Statement BvA'!#REF!,'Income Statement BvA'!$L$145,'Income Statement BvA'!#REF!,'Income Statement BvA'!$L$146,'Income Statement BvA'!$I$147,'Income Statement BvA'!#REF!,'Income Statement BvA'!#REF!</definedName>
    <definedName name="QB_FORMULA_13" localSheetId="1" hidden="1">'Income Statement BvA'!$J$147,'Income Statement BvA'!$K$147,'Income Statement BvA'!$L$147,'Income Statement BvA'!#REF!,'Income Statement BvA'!#REF!,'Income Statement BvA'!$L$151,'Income Statement BvA'!#REF!,'Income Statement BvA'!$L$152,'Income Statement BvA'!#REF!,'Income Statement BvA'!$L$153,'Income Statement BvA'!$I$154,'Income Statement BvA'!#REF!,'Income Statement BvA'!#REF!,'Income Statement BvA'!$J$154,'Income Statement BvA'!$K$154,'Income Statement BvA'!$L$154</definedName>
    <definedName name="QB_FORMULA_14" localSheetId="1" hidden="1">'Income Statement BvA'!#REF!,'Income Statement BvA'!#REF!,'Income Statement BvA'!$L$156,'Income Statement BvA'!#REF!,'Income Statement BvA'!$L$157,'Income Statement BvA'!#REF!,'Income Statement BvA'!$L$160,'Income Statement BvA'!#REF!,'Income Statement BvA'!$L$161,'Income Statement BvA'!#REF!,'Income Statement BvA'!$L$162,'Income Statement BvA'!$I$163,'Income Statement BvA'!#REF!,'Income Statement BvA'!#REF!,'Income Statement BvA'!$J$163,'Income Statement BvA'!$K$163</definedName>
    <definedName name="QB_FORMULA_15" localSheetId="1" hidden="1">'Income Statement BvA'!$L$163,'Income Statement BvA'!#REF!,'Income Statement BvA'!#REF!,'Income Statement BvA'!$L$165,'Income Statement BvA'!#REF!,'Income Statement BvA'!$L$170,'Income Statement BvA'!#REF!,'Income Statement BvA'!$L$171,'Income Statement BvA'!$I$173,'Income Statement BvA'!#REF!,'Income Statement BvA'!#REF!,'Income Statement BvA'!$J$173,'Income Statement BvA'!$K$173,'Income Statement BvA'!$L$173,'Income Statement BvA'!#REF!,'Income Statement BvA'!#REF!</definedName>
    <definedName name="QB_FORMULA_16" localSheetId="1" hidden="1">'Income Statement BvA'!$L$174,'Income Statement BvA'!$I$175,'Income Statement BvA'!#REF!,'Income Statement BvA'!#REF!,'Income Statement BvA'!$J$175,'Income Statement BvA'!$K$175,'Income Statement BvA'!$L$175,'Income Statement BvA'!#REF!,'Income Statement BvA'!#REF!,'Income Statement BvA'!$L$182,'Income Statement BvA'!#REF!,'Income Statement BvA'!$L$183,'Income Statement BvA'!#REF!,'Income Statement BvA'!$L$186,'Income Statement BvA'!#REF!,'Income Statement BvA'!$L$187</definedName>
    <definedName name="QB_FORMULA_17" localSheetId="1" hidden="1">'Income Statement BvA'!#REF!,'Income Statement BvA'!$L$191,'Income Statement BvA'!#REF!,'Income Statement BvA'!$L$194,'Income Statement BvA'!$I$195,'Income Statement BvA'!#REF!,'Income Statement BvA'!#REF!,'Income Statement BvA'!$J$195,'Income Statement BvA'!$K$195,'Income Statement BvA'!$L$195,'Income Statement BvA'!#REF!,'Income Statement BvA'!#REF!,'Income Statement BvA'!$L$197,'Income Statement BvA'!#REF!,'Income Statement BvA'!$L$198,'Income Statement BvA'!#REF!</definedName>
    <definedName name="QB_FORMULA_18" localSheetId="1" hidden="1">'Income Statement BvA'!$L$199,'Income Statement BvA'!#REF!,'Income Statement BvA'!$L$200,'Income Statement BvA'!$I$201,'Income Statement BvA'!#REF!,'Income Statement BvA'!#REF!,'Income Statement BvA'!$J$201,'Income Statement BvA'!$K$201,'Income Statement BvA'!$L$201,'Income Statement BvA'!#REF!,'Income Statement BvA'!#REF!,'Income Statement BvA'!$L$203,'Income Statement BvA'!$I$204,'Income Statement BvA'!#REF!,'Income Statement BvA'!#REF!,'Income Statement BvA'!$J$204</definedName>
    <definedName name="QB_FORMULA_19" localSheetId="1" hidden="1">'Income Statement BvA'!$K$204,'Income Statement BvA'!$L$204,'Income Statement BvA'!#REF!,'Income Statement BvA'!$I$205,'Income Statement BvA'!#REF!,'Income Statement BvA'!#REF!,'Income Statement BvA'!$J$205,'Income Statement BvA'!$K$205,'Income Statement BvA'!$L$205,'Income Statement BvA'!#REF!,'Income Statement BvA'!#REF!,'Income Statement BvA'!#REF!,'Income Statement BvA'!#REF!,'Income Statement BvA'!$L$209,'Income Statement BvA'!#REF!,'Income Statement BvA'!$L$212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BvA'!$H$33,'Meeting Income Statement BvA'!$I$33,'Meeting Income Statement BvA'!$J$33,'Meeting Income Statement BvA'!#REF!,'Meeting Income Statement BvA'!#REF!,'Meeting Income Statement BvA'!#REF!,'Meeting Income Statement BvA'!#REF!,'Meeting Income Statement BvA'!$H$34,'Meeting Income Statement BvA'!$I$34,'Meeting Income Statement BvA'!$J$34,'Meeting Income Statement BvA'!#REF!,'Meeting Income Statement BvA'!#REF!,'Meeting Income Statement BvA'!#REF!</definedName>
    <definedName name="QB_FORMULA_20" localSheetId="1" hidden="1">'Income Statement BvA'!#REF!,'Income Statement BvA'!$L$214,'Income Statement BvA'!#REF!,'Income Statement BvA'!$L$215,'Income Statement BvA'!$I$216,'Income Statement BvA'!#REF!,'Income Statement BvA'!#REF!,'Income Statement BvA'!$J$216,'Income Statement BvA'!$K$216,'Income Statement BvA'!$L$216,'Income Statement BvA'!#REF!,'Income Statement BvA'!#REF!,'Income Statement BvA'!$L$217,'Income Statement BvA'!#REF!,'Income Statement BvA'!$L$218,'Income Statement BvA'!#REF!</definedName>
    <definedName name="QB_FORMULA_21" localSheetId="1" hidden="1">'Income Statement BvA'!$L$219,'Income Statement BvA'!#REF!,'Income Statement BvA'!$L$220,'Income Statement BvA'!#REF!,'Income Statement BvA'!$L$222,'Income Statement BvA'!#REF!,'Income Statement BvA'!$L$223,'Income Statement BvA'!#REF!,'Income Statement BvA'!$L$224,'Income Statement BvA'!#REF!,'Income Statement BvA'!$L$225,'Income Statement BvA'!#REF!,'Income Statement BvA'!$L$226,'Income Statement BvA'!#REF!,'Income Statement BvA'!$L$227,'Income Statement BvA'!#REF!</definedName>
    <definedName name="QB_FORMULA_22" localSheetId="1" hidden="1">'Income Statement BvA'!$L$228,'Income Statement BvA'!#REF!,'Income Statement BvA'!$L$229,'Income Statement BvA'!#REF!,'Income Statement BvA'!$L$231,'Income Statement BvA'!#REF!,'Income Statement BvA'!$L$232,'Income Statement BvA'!#REF!,'Income Statement BvA'!$L$234,'Income Statement BvA'!$I$235,'Income Statement BvA'!#REF!,'Income Statement BvA'!#REF!,'Income Statement BvA'!$J$235,'Income Statement BvA'!$K$235,'Income Statement BvA'!$L$235,'Income Statement BvA'!#REF!</definedName>
    <definedName name="QB_FORMULA_23" localSheetId="1" hidden="1">'Income Statement BvA'!#REF!,'Income Statement BvA'!$L$238,'Income Statement BvA'!#REF!,'Income Statement BvA'!$L$241,'Income Statement BvA'!#REF!,'Income Statement BvA'!$L$242,'Income Statement BvA'!#REF!,'Income Statement BvA'!$L$243,'Income Statement BvA'!$I$244,'Income Statement BvA'!#REF!,'Income Statement BvA'!#REF!,'Income Statement BvA'!$J$244,'Income Statement BvA'!$K$244,'Income Statement BvA'!$L$244,'Income Statement BvA'!#REF!,'Income Statement BvA'!#REF!</definedName>
    <definedName name="QB_FORMULA_24" localSheetId="1" hidden="1">'Income Statement BvA'!$L$246,'Income Statement BvA'!$I$247,'Income Statement BvA'!#REF!,'Income Statement BvA'!#REF!,'Income Statement BvA'!$J$247,'Income Statement BvA'!$K$247,'Income Statement BvA'!$L$247,'Income Statement BvA'!#REF!,'Income Statement BvA'!#REF!,'Income Statement BvA'!$L$249,'Income Statement BvA'!$I$250,'Income Statement BvA'!#REF!,'Income Statement BvA'!#REF!,'Income Statement BvA'!$J$250,'Income Statement BvA'!$K$250,'Income Statement BvA'!$L$250</definedName>
    <definedName name="QB_FORMULA_25" localSheetId="1" hidden="1">'Income Statement BvA'!#REF!,'Income Statement BvA'!#REF!,'Income Statement BvA'!$L$251,'Income Statement BvA'!#REF!,'Income Statement BvA'!$L$252,'Income Statement BvA'!#REF!,'Income Statement BvA'!$L$253,'Income Statement BvA'!$I$257,'Income Statement BvA'!#REF!,'Income Statement BvA'!#REF!,'Income Statement BvA'!$J$257,'Income Statement BvA'!$K$257,'Income Statement BvA'!$L$257,'Income Statement BvA'!#REF!,'Income Statement BvA'!#REF!,'Income Statement BvA'!$L$259</definedName>
    <definedName name="QB_FORMULA_26" localSheetId="1" hidden="1">'Income Statement BvA'!$I$260,'Income Statement BvA'!#REF!,'Income Statement BvA'!#REF!,'Income Statement BvA'!$J$260,'Income Statement BvA'!$K$260,'Income Statement BvA'!$L$260,'Income Statement BvA'!#REF!,'Income Statement BvA'!#REF!,'Income Statement BvA'!$L$263,'Income Statement BvA'!#REF!,'Income Statement BvA'!$L$265,'Income Statement BvA'!#REF!,'Income Statement BvA'!$L$266,'Income Statement BvA'!#REF!,'Income Statement BvA'!$L$267,'Income Statement BvA'!$I$268</definedName>
    <definedName name="QB_FORMULA_27" localSheetId="1" hidden="1">'Income Statement BvA'!#REF!,'Income Statement BvA'!#REF!,'Income Statement BvA'!$J$268,'Income Statement BvA'!$K$268,'Income Statement BvA'!$L$268,'Income Statement BvA'!#REF!,'Income Statement BvA'!#REF!,'Income Statement BvA'!$L$269,'Income Statement BvA'!#REF!,'Income Statement BvA'!$L$271,'Income Statement BvA'!#REF!,'Income Statement BvA'!$L$272,'Income Statement BvA'!$I$273,'Income Statement BvA'!#REF!,'Income Statement BvA'!#REF!,'Income Statement BvA'!$J$273</definedName>
    <definedName name="QB_FORMULA_28" localSheetId="1" hidden="1">'Income Statement BvA'!$K$273,'Income Statement BvA'!$L$273,'Income Statement BvA'!#REF!,'Income Statement BvA'!#REF!,'Income Statement BvA'!$L$274,'Income Statement BvA'!#REF!,'Income Statement BvA'!$L$276,'Income Statement BvA'!#REF!,'Income Statement BvA'!$L$277,'Income Statement BvA'!#REF!,'Income Statement BvA'!$L$278,'Income Statement BvA'!#REF!,'Income Statement BvA'!$L$279,'Income Statement BvA'!#REF!,'Income Statement BvA'!$L$280,'Income Statement BvA'!#REF!</definedName>
    <definedName name="QB_FORMULA_29" localSheetId="1" hidden="1">'Income Statement BvA'!#REF!,'Income Statement BvA'!#REF!,'Income Statement BvA'!$L$283,'Income Statement BvA'!#REF!,'Income Statement BvA'!$L$284,'Income Statement BvA'!#REF!,'Income Statement BvA'!$L$286,'Income Statement BvA'!#REF!,'Income Statement BvA'!$L$287,'Income Statement BvA'!#REF!,'Income Statement BvA'!$L$288,'Income Statement BvA'!#REF!,'Income Statement BvA'!$L$289,'Income Statement BvA'!#REF!,'Income Statement BvA'!$L$291,'Income Statement BvA'!#REF!</definedName>
    <definedName name="QB_FORMULA_3" localSheetId="1" hidden="1">'Income Statement BvA'!$L$35,'Income Statement BvA'!#REF!,'Income Statement BvA'!$L$38,'Income Statement BvA'!#REF!,'Income Statement BvA'!$L$40,'Income Statement BvA'!#REF!,'Income Statement BvA'!$L$41,'Income Statement BvA'!#REF!,'Income Statement BvA'!$L$43,'Income Statement BvA'!$I$44,'Income Statement BvA'!#REF!,'Income Statement BvA'!#REF!,'Income Statement BvA'!$J$44,'Income Statement BvA'!$K$44,'Income Statement BvA'!$L$44,'Income Statement BvA'!#REF!</definedName>
    <definedName name="QB_FORMULA_3" localSheetId="2" hidden="1">'Meeting Income Statement BvA'!#REF!,'Meeting Income Statement BvA'!$H$35,'Meeting Income Statement BvA'!$I$35,'Meeting Income Statement BvA'!$J$35,'Meeting Income Statement BvA'!#REF!,'Meeting Income Statement BvA'!#REF!,'Meeting Income Statement BvA'!$J$39,'Meeting Income Statement BvA'!#REF!,'Meeting Income Statement BvA'!$J$40,'Meeting Income Statement BvA'!#REF!,'Meeting Income Statement BvA'!$J$41,'Meeting Income Statement BvA'!#REF!,'Meeting Income Statement BvA'!$J$42,'Meeting Income Statement BvA'!#REF!,'Meeting Income Statement BvA'!$J$43,'Meeting Income Statement BvA'!#REF!</definedName>
    <definedName name="QB_FORMULA_30" localSheetId="1" hidden="1">'Income Statement BvA'!$L$292,'Income Statement BvA'!#REF!,'Income Statement BvA'!$L$293,'Income Statement BvA'!$I$294,'Income Statement BvA'!#REF!,'Income Statement BvA'!#REF!,'Income Statement BvA'!$J$294,'Income Statement BvA'!$K$294,'Income Statement BvA'!$L$294,'Income Statement BvA'!#REF!,'Income Statement BvA'!#REF!,'Income Statement BvA'!$L$295,'Income Statement BvA'!#REF!,'Income Statement BvA'!$L$296,'Income Statement BvA'!#REF!,'Income Statement BvA'!$L$297</definedName>
    <definedName name="QB_FORMULA_31" localSheetId="1" hidden="1">'Income Statement BvA'!#REF!,'Income Statement BvA'!$L$298,'Income Statement BvA'!#REF!,'Income Statement BvA'!$L$300,'Income Statement BvA'!$I$301,'Income Statement BvA'!#REF!,'Income Statement BvA'!#REF!,'Income Statement BvA'!$J$301,'Income Statement BvA'!$K$301,'Income Statement BvA'!$L$301,'Income Statement BvA'!#REF!,'Income Statement BvA'!#REF!,'Income Statement BvA'!$L$302,'Income Statement BvA'!#REF!,'Income Statement BvA'!$L$303,'Income Statement BvA'!$I$304</definedName>
    <definedName name="QB_FORMULA_32" localSheetId="1" hidden="1">'Income Statement BvA'!#REF!,'Income Statement BvA'!#REF!,'Income Statement BvA'!$J$304,'Income Statement BvA'!$K$304,'Income Statement BvA'!$L$304,'Income Statement BvA'!#REF!,'Income Statement BvA'!$I$305,'Income Statement BvA'!#REF!,'Income Statement BvA'!#REF!,'Income Statement BvA'!$J$305,'Income Statement BvA'!$K$305,'Income Statement BvA'!$L$305,'Income Statement BvA'!#REF!,'Income Statement BvA'!$I$306,'Income Statement BvA'!#REF!,'Income Statement BvA'!#REF!</definedName>
    <definedName name="QB_FORMULA_33" localSheetId="1" hidden="1">'Income Statement BvA'!$J$306,'Income Statement BvA'!$K$306,'Income Statement BvA'!$L$306,'Income Statement BvA'!#REF!,'Income Statement BvA'!$I$323,'Income Statement BvA'!$J$323,'Income Statement BvA'!$I$335,'Income Statement BvA'!$J$335,'Income Statement BvA'!$I$336,'Income Statement BvA'!$J$336,'Income Statement BvA'!$I$346,'Income Statement BvA'!$J$346,'Income Statement BvA'!#REF!,'Income Statement BvA'!#REF!,'Income Statement BvA'!$I$355,'Income Statement BvA'!$J$355</definedName>
    <definedName name="QB_FORMULA_34" localSheetId="1" hidden="1">'Income Statement BvA'!$I$356,'Income Statement BvA'!$J$356,'Income Statement BvA'!$I$357,'Income Statement BvA'!$J$357,'Income Statement BvA'!$I$359,'Income Statement BvA'!#REF!,'Income Statement BvA'!#REF!,'Income Statement BvA'!$J$359,'Income Statement BvA'!$K$359,'Income Statement BvA'!$L$359,'Income Statement BvA'!#REF!</definedName>
    <definedName name="QB_FORMULA_4" localSheetId="1" hidden="1">'Income Statement BvA'!$I$48,'Income Statement BvA'!$J$48,'Income Statement BvA'!$I$50,'Income Statement BvA'!$J$50,'Income Statement BvA'!#REF!,'Income Statement BvA'!$L$55,'Income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</definedName>
    <definedName name="QB_FORMULA_4" localSheetId="2" hidden="1">'Meeting Income Statement BvA'!#REF!,'Meeting Income Statement BvA'!#REF!,'Meeting Income Statement BvA'!$H$44,'Meeting Income Statement BvA'!$I$44,'Meeting Income Statement BvA'!$J$44,'Meeting Income Statement BvA'!#REF!,'Meeting Income Statement BvA'!#REF!,'Meeting Income Statement BvA'!$J$45,'Meeting Income Statement BvA'!#REF!,'Meeting Income Statement BvA'!$J$46,'Meeting Income Statement BvA'!#REF!,'Meeting Income Statement BvA'!$J$47,'Meeting Income Statement BvA'!#REF!,'Meeting Income Statement BvA'!$J$48,'Meeting Income Statement BvA'!#REF!,'Meeting Income Statement BvA'!$J$49</definedName>
    <definedName name="QB_FORMULA_5" localSheetId="1" hidden="1">'Income Statement BvA'!#REF!,'Income Statement BvA'!$L$63,'Income Statement BvA'!#REF!,'Income Statement BvA'!$L$64,'Income Statement BvA'!#REF!,'Income Statement BvA'!$L$65,'Income Statement BvA'!#REF!,'Income Statement BvA'!$L$66,'Income Statement BvA'!#REF!,'Income Statement BvA'!$L$68,'Income Statement BvA'!#REF!,'Income Statement BvA'!$L$69,'Income Statement BvA'!#REF!,'Income Statement BvA'!$L$70,'Income Statement BvA'!#REF!,'Income Statement BvA'!$L$71</definedName>
    <definedName name="QB_FORMULA_5" localSheetId="2" hidden="1">'Meeting Income Statement BvA'!#REF!,'Meeting Income Statement BvA'!$J$50,'Meeting Income Statement BvA'!#REF!,'Meeting Income Statement BvA'!$J$51,'Meeting Income Statement BvA'!#REF!,'Meeting Income Statement BvA'!$J$52,'Meeting Income Statement BvA'!#REF!,'Meeting Income Statement BvA'!$J$53,'Meeting Income Statement BvA'!#REF!,'Meeting Income Statement BvA'!$J$55,'Meeting Income Statement BvA'!#REF!,'Meeting Income Statement BvA'!$J$56,'Meeting Income Statement BvA'!#REF!,'Meeting Income Statement BvA'!$J$57,'Meeting Income Statement BvA'!#REF!,'Meeting Income Statement BvA'!$J$59</definedName>
    <definedName name="QB_FORMULA_6" localSheetId="1" hidden="1">'Income Statement BvA'!#REF!,'Income Statement BvA'!$L$72,'Income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BvA'!$L$78,'Income Statement BvA'!#REF!,'Income Statement BvA'!$L$87,'Income Statement BvA'!#REF!,'Income Statement BvA'!$L$89</definedName>
    <definedName name="QB_FORMULA_6" localSheetId="2" hidden="1">'Meeting Income Statement BvA'!#REF!,'Meeting Income Statement BvA'!$J$60,'Meeting Income Statement BvA'!#REF!,'Meeting Income Statement BvA'!$J$61,'Meeting Income Statement BvA'!#REF!,'Meeting Income Statement BvA'!#REF!,'Meeting Income Statement BvA'!#REF!,'Meeting Income Statement BvA'!$H$62,'Meeting Income Statement BvA'!$I$62,'Meeting Income Statement BvA'!$J$62,'Meeting Income Statement BvA'!#REF!,'Meeting Income Statement BvA'!#REF!,'Meeting Income Statement BvA'!$J$64,'Meeting Income Statement BvA'!#REF!,'Meeting Income Statement BvA'!$J$65,'Meeting Income Statement BvA'!#REF!</definedName>
    <definedName name="QB_FORMULA_7" localSheetId="1" hidden="1">'Income Statement BvA'!#REF!,'Income Statement BvA'!$L$90,'Income Statement BvA'!#REF!,'Income Statement BvA'!$L$91,'Income Statement BvA'!$I$92,'Income Statement BvA'!#REF!,'Income Statement BvA'!#REF!,'Income Statement BvA'!$J$92,'Income Statement BvA'!$K$92,'Income Statement BvA'!$L$92,'Income Statement BvA'!#REF!,'Income Statement BvA'!#REF!,'Income Statement BvA'!$L$96,'Income Statement BvA'!#REF!,'Income Statement BvA'!$L$100,'Income Statement BvA'!#REF!</definedName>
    <definedName name="QB_FORMULA_7" localSheetId="2" hidden="1">'Meeting Income Statement BvA'!$J$66,'Meeting Income Statement BvA'!#REF!,'Meeting Income Statement BvA'!$J$67,'Meeting Income Statement BvA'!#REF!,'Meeting Income Statement BvA'!#REF!,'Meeting Income Statement BvA'!#REF!,'Meeting Income Statement BvA'!$H$68,'Meeting Income Statement BvA'!$I$68,'Meeting Income Statement BvA'!$J$68,'Meeting Income Statement BvA'!#REF!,'Meeting Income Statement BvA'!#REF!,'Meeting Income Statement BvA'!$J$70,'Meeting Income Statement BvA'!#REF!,'Meeting Income Statement BvA'!#REF!,'Meeting Income Statement BvA'!#REF!,'Meeting Income Statement BvA'!$H$71</definedName>
    <definedName name="QB_FORMULA_8" localSheetId="1" hidden="1">'Income Statement BvA'!$L$102,'Income Statement BvA'!#REF!,'Income Statement BvA'!$L$103,'Income Statement BvA'!#REF!,'Income Statement BvA'!$L$104,'Income Statement BvA'!#REF!,'Income Statement BvA'!$L$105,'Income Statement BvA'!#REF!,'Income Statement BvA'!$L$106,'Income Statement BvA'!$I$110,'Income Statement BvA'!#REF!,'Income Statement BvA'!#REF!,'Income Statement BvA'!$J$110,'Income Statement BvA'!$K$110,'Income Statement BvA'!$L$110,'Income Statement BvA'!#REF!</definedName>
    <definedName name="QB_FORMULA_8" localSheetId="2" hidden="1">'Meeting Income Statement BvA'!$I$71,'Meeting Income Statement BvA'!$J$71,'Meeting Income Statement BvA'!#REF!,'Meeting Income Statement BvA'!#REF!,'Meeting Income Statement BvA'!$J$73,'Meeting Income Statement BvA'!#REF!,'Meeting Income Statement BvA'!#REF!,'Meeting Income Statement BvA'!#REF!,'Meeting Income Statement BvA'!$H$74,'Meeting Income Statement BvA'!$I$74,'Meeting Income Statement BvA'!$J$74,'Meeting Income Statement BvA'!#REF!,'Meeting Income Statement BvA'!#REF!,'Meeting Income Statement BvA'!$J$75,'Meeting Income Statement BvA'!#REF!,'Meeting Income Statement BvA'!$J$76</definedName>
    <definedName name="QB_FORMULA_9" localSheetId="1" hidden="1">'Income Statement BvA'!#REF!,'Income Statement BvA'!$L$111,'Income Statement BvA'!#REF!,'Income Statement BvA'!$L$113,'Income Statement BvA'!#REF!,'Income Statement BvA'!$L$114,'Income Statement BvA'!#REF!,'Income Statement BvA'!$L$115,'Income Statement BvA'!#REF!,'Income Statement BvA'!$L$117,'Income Statement BvA'!$I$119,'Income Statement BvA'!#REF!,'Income Statement BvA'!#REF!,'Income Statement BvA'!$J$119,'Income Statement BvA'!$K$119,'Income Statement BvA'!$L$119</definedName>
    <definedName name="QB_FORMULA_9" localSheetId="2" hidden="1">'Meeting Income Statement BvA'!#REF!,'Meeting Income Statement BvA'!$J$77,'Meeting Income Statement BvA'!#REF!,'Meeting Income Statement BvA'!#REF!,'Meeting Income Statement BvA'!#REF!,'Meeting Income Statement BvA'!$H$79,'Meeting Income Statement BvA'!$I$79,'Meeting Income Statement BvA'!$J$79,'Meeting Income Statement BvA'!#REF!,'Meeting Income Statement BvA'!#REF!,'Meeting Income Statement BvA'!#REF!,'Meeting Income Statement BvA'!#REF!,'Meeting Income Statement BvA'!$H$80,'Meeting Income Statement BvA'!$I$80,'Meeting Income Statement BvA'!$J$80,'Meeting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BvA'!$F$46</definedName>
    <definedName name="QB_ROW_112350" localSheetId="1" hidden="1">'Income Statement BvA'!$F$48</definedName>
    <definedName name="QB_ROW_113240" localSheetId="1" hidden="1">'Income Statement BvA'!$E$111</definedName>
    <definedName name="QB_ROW_117040" localSheetId="1" hidden="1">'Income Statement BvA'!$E$143</definedName>
    <definedName name="QB_ROW_117340" localSheetId="1" hidden="1">'Income Statement BvA'!$E$205</definedName>
    <definedName name="QB_ROW_119040" localSheetId="1" hidden="1">'Income Statement BvA'!$E$258</definedName>
    <definedName name="QB_ROW_119340" localSheetId="1" hidden="1">'Income Statement BvA'!$E$260</definedName>
    <definedName name="QB_ROW_120050" localSheetId="1" hidden="1">'Income Statement BvA'!$F$155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BvA'!$F$163</definedName>
    <definedName name="QB_ROW_121230" localSheetId="1" hidden="1">'Income Statement BvA'!$F$338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BvA'!$F$154</definedName>
    <definedName name="QB_ROW_124050" localSheetId="1" hidden="1">'Income Statement BvA'!$F$164</definedName>
    <definedName name="QB_ROW_124350" localSheetId="1" hidden="1">'Income Statement BvA'!$F$175</definedName>
    <definedName name="QB_ROW_128240" localSheetId="1" hidden="1">'Income Statement BvA'!$E$332</definedName>
    <definedName name="QB_ROW_130240" localSheetId="1" hidden="1">'Income Statement BvA'!$E$333</definedName>
    <definedName name="QB_ROW_1311" localSheetId="0" hidden="1">'Balance Sheet'!$A$19</definedName>
    <definedName name="QB_ROW_131240" localSheetId="1" hidden="1">'Income Statement BvA'!$E$326</definedName>
    <definedName name="QB_ROW_13220" localSheetId="0" hidden="1">'Balance Sheet'!#REF!</definedName>
    <definedName name="QB_ROW_133240" localSheetId="1" hidden="1">'Income Statement BvA'!$E$325</definedName>
    <definedName name="QB_ROW_135240" localSheetId="1" hidden="1">'Income Statement BvA'!$E$329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BvA'!$E$352</definedName>
    <definedName name="QB_ROW_148030" localSheetId="1" hidden="1">'Income Statement BvA'!#REF!</definedName>
    <definedName name="QB_ROW_148330" localSheetId="1" hidden="1">'Income Statement BvA'!$D$335</definedName>
    <definedName name="QB_ROW_149030" localSheetId="1" hidden="1">'Income Statement BvA'!$D$309</definedName>
    <definedName name="QB_ROW_149330" localSheetId="1" hidden="1">'Income Statement BvA'!$D$323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BvA'!$G$339</definedName>
    <definedName name="QB_ROW_151330" localSheetId="1" hidden="1">'Income Statement BvA'!#REF!</definedName>
    <definedName name="QB_ROW_153250" localSheetId="1" hidden="1">'Income Statement BvA'!$F$114</definedName>
    <definedName name="QB_ROW_153250" localSheetId="2" hidden="1">'Meeting Income Statement BvA'!$F$10</definedName>
    <definedName name="QB_ROW_160050" localSheetId="1" hidden="1">'Income Statement BvA'!$F$116</definedName>
    <definedName name="QB_ROW_160050" localSheetId="2" hidden="1">'Meeting Income Statement BvA'!$F$13</definedName>
    <definedName name="QB_ROW_160350" localSheetId="1" hidden="1">'Income Statement BvA'!$F$119</definedName>
    <definedName name="QB_ROW_160350" localSheetId="2" hidden="1">'Meeting Income Statement BvA'!$F$15</definedName>
    <definedName name="QB_ROW_162250" localSheetId="1" hidden="1">'Income Statement BvA'!$F$135</definedName>
    <definedName name="QB_ROW_162250" localSheetId="2" hidden="1">'Meeting Income Statement BvA'!$F$30</definedName>
    <definedName name="QB_ROW_166250" localSheetId="1" hidden="1">'Income Statement BvA'!#REF!</definedName>
    <definedName name="QB_ROW_166250" localSheetId="2" hidden="1">'Meeting Income Statement BvA'!$F$48</definedName>
    <definedName name="QB_ROW_167250" localSheetId="1" hidden="1">'Income Statement BvA'!$F$222</definedName>
    <definedName name="QB_ROW_167250" localSheetId="2" hidden="1">'Meeting Income Statement BvA'!$F$49</definedName>
    <definedName name="QB_ROW_169250" localSheetId="1" hidden="1">'Income Statement BvA'!$F$224</definedName>
    <definedName name="QB_ROW_169250" localSheetId="2" hidden="1">'Meeting Income Statement BvA'!$F$51</definedName>
    <definedName name="QB_ROW_170250" localSheetId="1" hidden="1">'Income Statement BvA'!$F$223</definedName>
    <definedName name="QB_ROW_170250" localSheetId="2" hidden="1">'Meeting Income Statement BvA'!$F$50</definedName>
    <definedName name="QB_ROW_17040" localSheetId="1" hidden="1">'Income Statement BvA'!#REF!</definedName>
    <definedName name="QB_ROW_171250" localSheetId="1" hidden="1">'Income Statement BvA'!$F$217</definedName>
    <definedName name="QB_ROW_171250" localSheetId="2" hidden="1">'Meeting Income Statement BvA'!$F$45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BvA'!$F$52</definedName>
    <definedName name="QB_ROW_176250" localSheetId="1" hidden="1">'Income Statement BvA'!#REF!</definedName>
    <definedName name="QB_ROW_176250" localSheetId="2" hidden="1">'Meeting Income Statement BvA'!$F$53</definedName>
    <definedName name="QB_ROW_178250" localSheetId="1" hidden="1">'Income Statement BvA'!#REF!</definedName>
    <definedName name="QB_ROW_178250" localSheetId="2" hidden="1">'Meeting Income Statement BvA'!$F$47</definedName>
    <definedName name="QB_ROW_180250" localSheetId="1" hidden="1">'Income Statement BvA'!#REF!</definedName>
    <definedName name="QB_ROW_180250" localSheetId="2" hidden="1">'Meeting Income Statement BvA'!$F$77</definedName>
    <definedName name="QB_ROW_18040" localSheetId="1" hidden="1">'Income Statement BvA'!$E$112</definedName>
    <definedName name="QB_ROW_18040" localSheetId="2" hidden="1">'Meeting Income Statement BvA'!$E$8</definedName>
    <definedName name="QB_ROW_182260" localSheetId="1" hidden="1">'Income Statement BvA'!$G$209</definedName>
    <definedName name="QB_ROW_182260" localSheetId="2" hidden="1">'Meeting Income Statement BvA'!$G$40</definedName>
    <definedName name="QB_ROW_18301" localSheetId="1" hidden="1">'Income Statement BvA'!#REF!</definedName>
    <definedName name="QB_ROW_18301" localSheetId="2" hidden="1">'Meeting Income Statement BvA'!$A$82</definedName>
    <definedName name="QB_ROW_183260" localSheetId="1" hidden="1">'Income Statement BvA'!$G$212</definedName>
    <definedName name="QB_ROW_183260" localSheetId="2" hidden="1">'Meeting Income Statement BvA'!$G$41</definedName>
    <definedName name="QB_ROW_18340" localSheetId="1" hidden="1">'Income Statement BvA'!#REF!</definedName>
    <definedName name="QB_ROW_18340" localSheetId="2" hidden="1">'Meeting Income Statement BvA'!$E$33</definedName>
    <definedName name="QB_ROW_184260" localSheetId="1" hidden="1">'Income Statement BvA'!$G$214</definedName>
    <definedName name="QB_ROW_184260" localSheetId="2" hidden="1">'Meeting Income Statement BvA'!$G$42</definedName>
    <definedName name="QB_ROW_185260" localSheetId="1" hidden="1">'Income Statement BvA'!$G$215</definedName>
    <definedName name="QB_ROW_185260" localSheetId="2" hidden="1">'Meeting Income Statement BvA'!$G$43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BvA'!$F$115</definedName>
    <definedName name="QB_ROW_19250" localSheetId="2" hidden="1">'Meeting Income Statement BvA'!$F$12</definedName>
    <definedName name="QB_ROW_19311" localSheetId="1" hidden="1">'Income Statement BvA'!$B$306</definedName>
    <definedName name="QB_ROW_19311" localSheetId="2" hidden="1">'Meeting Income Statement BvA'!$B$81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BvA'!$D$34</definedName>
    <definedName name="QB_ROW_20350" localSheetId="1" hidden="1">'Income Statement BvA'!$F$127</definedName>
    <definedName name="QB_ROW_20350" localSheetId="2" hidden="1">'Meeting Income Statement BvA'!$F$17</definedName>
    <definedName name="QB_ROW_206260" localSheetId="1" hidden="1">'Income Statement BvA'!$G$160</definedName>
    <definedName name="QB_ROW_207260" localSheetId="1" hidden="1">'Income Statement BvA'!$G$157</definedName>
    <definedName name="QB_ROW_208260" localSheetId="1" hidden="1">'Income Statement BvA'!$G$292</definedName>
    <definedName name="QB_ROW_209260" localSheetId="1" hidden="1">'Income Statement BvA'!#REF!</definedName>
    <definedName name="QB_ROW_21031" localSheetId="1" hidden="1">'Income Statement BvA'!$D$141</definedName>
    <definedName name="QB_ROW_21031" localSheetId="2" hidden="1">'Meeting Income Statement BvA'!$D$36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BvA'!$D$80</definedName>
    <definedName name="QB_ROW_214250" localSheetId="1" hidden="1">'Income Statement BvA'!$F$13</definedName>
    <definedName name="QB_ROW_215260" localSheetId="1" hidden="1">'Income Statement BvA'!$G$289</definedName>
    <definedName name="QB_ROW_216240" localSheetId="1" hidden="1">'Income Statement BvA'!$E$330</definedName>
    <definedName name="QB_ROW_217240" localSheetId="1" hidden="1">'Income Statement BvA'!$E$334</definedName>
    <definedName name="QB_ROW_22011" localSheetId="1" hidden="1">'Income Statement BvA'!$B$307</definedName>
    <definedName name="QB_ROW_220240" localSheetId="1" hidden="1">'Income Statement BvA'!$E$350</definedName>
    <definedName name="QB_ROW_22050" localSheetId="1" hidden="1">'Income Statement BvA'!$F$128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BvA'!$B$357</definedName>
    <definedName name="QB_ROW_22350" localSheetId="1" hidden="1">'Income Statement BvA'!$F$133</definedName>
    <definedName name="QB_ROW_22350" localSheetId="2" hidden="1">'Meeting Income Statement BvA'!$F$29</definedName>
    <definedName name="QB_ROW_226250" localSheetId="1" hidden="1">'Income Statement BvA'!#REF!</definedName>
    <definedName name="QB_ROW_23021" localSheetId="1" hidden="1">'Income Statement BvA'!$C$308</definedName>
    <definedName name="QB_ROW_231260" localSheetId="1" hidden="1">'Income Statement BvA'!$G$300</definedName>
    <definedName name="QB_ROW_2321" localSheetId="0" hidden="1">'Balance Sheet'!#REF!</definedName>
    <definedName name="QB_ROW_232240" localSheetId="1" hidden="1">'Income Statement BvA'!$E$331</definedName>
    <definedName name="QB_ROW_23321" localSheetId="1" hidden="1">'Income Statement BvA'!$D$336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BvA'!$C$356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BvA'!$G$168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BvA'!$G$293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BvA'!$F$41</definedName>
    <definedName name="QB_ROW_338040" localSheetId="1" hidden="1">'Income Statement BvA'!$E$45</definedName>
    <definedName name="QB_ROW_338340" localSheetId="1" hidden="1">'Income Statement BvA'!#REF!</definedName>
    <definedName name="QB_ROW_340260" localSheetId="1" hidden="1">'Income Statement BvA'!$G$151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BvA'!$G$145</definedName>
    <definedName name="QB_ROW_357260" localSheetId="1" hidden="1">'Income Statement BvA'!$G$291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BvA'!$G$73</definedName>
    <definedName name="QB_ROW_366250" localSheetId="1" hidden="1">'Income Statement BvA'!#REF!</definedName>
    <definedName name="QB_ROW_369270" localSheetId="1" hidden="1">'Income Statement BvA'!$A$170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BvA'!$F$43</definedName>
    <definedName name="QB_ROW_39050" localSheetId="1" hidden="1">'Income Statement BvA'!$F$196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BvA'!$E$206</definedName>
    <definedName name="QB_ROW_41040" localSheetId="2" hidden="1">'Meeting Income Statement BvA'!$E$37</definedName>
    <definedName name="QB_ROW_41340" localSheetId="1" hidden="1">'Income Statement BvA'!$E$257</definedName>
    <definedName name="QB_ROW_41340" localSheetId="2" hidden="1">'Meeting Income Statement BvA'!$E$79</definedName>
    <definedName name="QB_ROW_42250" localSheetId="1" hidden="1">'Income Statement BvA'!$F$227</definedName>
    <definedName name="QB_ROW_42250" localSheetId="2" hidden="1">'Meeting Income Statement BvA'!$F$55</definedName>
    <definedName name="QB_ROW_428250" localSheetId="1" hidden="1">'Income Statement BvA'!$F$20</definedName>
    <definedName name="QB_ROW_430040" localSheetId="1" hidden="1">'Income Statement BvA'!$E$51</definedName>
    <definedName name="QB_ROW_430340" localSheetId="1" hidden="1">'Income Statement BvA'!$E$92</definedName>
    <definedName name="QB_ROW_43050" localSheetId="1" hidden="1">'Income Statement BvA'!#REF!</definedName>
    <definedName name="QB_ROW_43050" localSheetId="2" hidden="1">'Meeting Income Statement BvA'!$F$38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BvA'!$F$216</definedName>
    <definedName name="QB_ROW_43350" localSheetId="2" hidden="1">'Meeting Income Statement BvA'!$F$44</definedName>
    <definedName name="QB_ROW_436260" localSheetId="1" hidden="1">'Income Statement BvA'!#REF!</definedName>
    <definedName name="QB_ROW_442270" localSheetId="1" hidden="1">'Income Statement BvA'!$A$171</definedName>
    <definedName name="QB_ROW_443260" localSheetId="1" hidden="1">'Income Statement BvA'!#REF!</definedName>
    <definedName name="QB_ROW_444260" localSheetId="1" hidden="1">'Income Statement BvA'!$G$288</definedName>
    <definedName name="QB_ROW_46250" localSheetId="1" hidden="1">'Income Statement BvA'!$F$218</definedName>
    <definedName name="QB_ROW_46250" localSheetId="2" hidden="1">'Meeting Income Statement BvA'!$F$46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BvA'!$F$251</definedName>
    <definedName name="QB_ROW_52250" localSheetId="2" hidden="1">'Meeting Income Statement BvA'!$F$75</definedName>
    <definedName name="QB_ROW_524250" localSheetId="1" hidden="1">'Income Statement BvA'!$F$303</definedName>
    <definedName name="QB_ROW_526230" localSheetId="0" hidden="1">'Balance Sheet'!#REF!</definedName>
    <definedName name="QB_ROW_527250" localSheetId="1" hidden="1">'Income Statement BvA'!$F$276</definedName>
    <definedName name="QB_ROW_528250" localSheetId="1" hidden="1">'Income Statement BvA'!#REF!</definedName>
    <definedName name="QB_ROW_529260" localSheetId="1" hidden="1">'Income Statement BvA'!$G$286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BvA'!$G$287</definedName>
    <definedName name="QB_ROW_535250" localSheetId="1" hidden="1">'Income Statement BvA'!#REF!</definedName>
    <definedName name="QB_ROW_536260" localSheetId="1" hidden="1">'Income Statement BvA'!$G$129</definedName>
    <definedName name="QB_ROW_536260" localSheetId="2" hidden="1">'Meeting Income Statement BvA'!$G$27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BvA'!$F$69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BvA'!$F$71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BvA'!$F$228</definedName>
    <definedName name="QB_ROW_548250" localSheetId="2" hidden="1">'Meeting Income Statement BvA'!$F$56</definedName>
    <definedName name="QB_ROW_549260" localSheetId="1" hidden="1">'Income Statement BvA'!$G$246</definedName>
    <definedName name="QB_ROW_549260" localSheetId="2" hidden="1">'Meeting Income Statement BvA'!$G$70</definedName>
    <definedName name="QB_ROW_550260" localSheetId="1" hidden="1">'Income Statement BvA'!#REF!</definedName>
    <definedName name="QB_ROW_55050" localSheetId="1" hidden="1">'Income Statement BvA'!$F$248</definedName>
    <definedName name="QB_ROW_55050" localSheetId="2" hidden="1">'Meeting Income Statement BvA'!$F$72</definedName>
    <definedName name="QB_ROW_551250" localSheetId="1" hidden="1">'Income Statement BvA'!#REF!</definedName>
    <definedName name="QB_ROW_551250" localSheetId="2" hidden="1">'Meeting Income Statement BvA'!$F$57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BvA'!$F$250</definedName>
    <definedName name="QB_ROW_55350" localSheetId="2" hidden="1">'Meeting Income Statement BvA'!$F$74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BvA'!$E$93</definedName>
    <definedName name="QB_ROW_558340" localSheetId="1" hidden="1">'Income Statement BvA'!$E$110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BvA'!$E$322</definedName>
    <definedName name="QB_ROW_568250" localSheetId="1" hidden="1">'Income Statement BvA'!$F$100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BvA'!$G$182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BvA'!$F$237</definedName>
    <definedName name="QB_ROW_596050" localSheetId="2" hidden="1">'Meeting Income Statement BvA'!$F$63</definedName>
    <definedName name="QB_ROW_596350" localSheetId="1" hidden="1">'Income Statement BvA'!#REF!</definedName>
    <definedName name="QB_ROW_596350" localSheetId="2" hidden="1">'Meeting Income Statement BvA'!$F$68</definedName>
    <definedName name="QB_ROW_597260" localSheetId="1" hidden="1">'Income Statement BvA'!$G$238</definedName>
    <definedName name="QB_ROW_597260" localSheetId="2" hidden="1">'Meeting Income Statement BvA'!$G$64</definedName>
    <definedName name="QB_ROW_598260" localSheetId="1" hidden="1">'Income Statement BvA'!$G$241</definedName>
    <definedName name="QB_ROW_598260" localSheetId="2" hidden="1">'Meeting Income Statement BvA'!$G$65</definedName>
    <definedName name="QB_ROW_599260" localSheetId="1" hidden="1">'Income Statement BvA'!$G$242</definedName>
    <definedName name="QB_ROW_599260" localSheetId="2" hidden="1">'Meeting Income Statement BvA'!$G$66</definedName>
    <definedName name="QB_ROW_601240" localSheetId="1" hidden="1">'Income Statement BvA'!#REF!</definedName>
    <definedName name="QB_ROW_607250" localSheetId="1" hidden="1">'Income Statement BvA'!$F$102</definedName>
    <definedName name="QB_ROW_608250" localSheetId="1" hidden="1">'Income Statement BvA'!$F$103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BvA'!$F$252</definedName>
    <definedName name="QB_ROW_616250" localSheetId="2" hidden="1">'Meeting Income Statement BvA'!$F$76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BvA'!$G$39</definedName>
    <definedName name="QB_ROW_625260" localSheetId="1" hidden="1">'Income Statement BvA'!$G$243</definedName>
    <definedName name="QB_ROW_625260" localSheetId="2" hidden="1">'Meeting Income Statement BvA'!$G$67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BvA'!$G$187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BvA'!$G$191</definedName>
    <definedName name="QB_ROW_649250" localSheetId="1" hidden="1">'Income Statement BvA'!$F$283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BvA'!$F$87</definedName>
    <definedName name="QB_ROW_670250" localSheetId="1" hidden="1">'Income Statement BvA'!#REF!</definedName>
    <definedName name="QB_ROW_671260" localSheetId="1" hidden="1">'Income Statement BvA'!$G$194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BvA'!$G$130</definedName>
    <definedName name="QB_ROW_675260" localSheetId="2" hidden="1">'Meeting Income Statement BvA'!$G$28</definedName>
    <definedName name="QB_ROW_680050" localSheetId="1" hidden="1">'Income Statement BvA'!#REF!</definedName>
    <definedName name="QB_ROW_680050" localSheetId="2" hidden="1">'Meeting Income Statement BvA'!$F$58</definedName>
    <definedName name="QB_ROW_680350" localSheetId="1" hidden="1">'Income Statement BvA'!#REF!</definedName>
    <definedName name="QB_ROW_680350" localSheetId="2" hidden="1">'Meeting Income Statement BvA'!$F$62</definedName>
    <definedName name="QB_ROW_68040" localSheetId="1" hidden="1">'Income Statement BvA'!$E$261</definedName>
    <definedName name="QB_ROW_681260" localSheetId="1" hidden="1">'Income Statement BvA'!$G$234</definedName>
    <definedName name="QB_ROW_681260" localSheetId="2" hidden="1">'Meeting Income Statement BvA'!$G$61</definedName>
    <definedName name="QB_ROW_682260" localSheetId="1" hidden="1">'Income Statement BvA'!$G$232</definedName>
    <definedName name="QB_ROW_682260" localSheetId="2" hidden="1">'Meeting Income Statement BvA'!$G$60</definedName>
    <definedName name="QB_ROW_683260" localSheetId="1" hidden="1">'Income Statement BvA'!#REF!</definedName>
    <definedName name="QB_ROW_683260" localSheetId="2" hidden="1">'Meeting Income Statement BvA'!$G$59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BvA'!$F$89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BvA'!$F$296</definedName>
    <definedName name="QB_ROW_71250" localSheetId="1" hidden="1">'Income Statement BvA'!$F$297</definedName>
    <definedName name="QB_ROW_72250" localSheetId="1" hidden="1">'Income Statement BvA'!$F$298</definedName>
    <definedName name="QB_ROW_7301" localSheetId="0" hidden="1">'Balance Sheet'!#REF!</definedName>
    <definedName name="QB_ROW_73050" localSheetId="1" hidden="1">'Income Statement BvA'!$F$299</definedName>
    <definedName name="QB_ROW_73350" localSheetId="1" hidden="1">'Income Statement BvA'!$F$301</definedName>
    <definedName name="QB_ROW_75050" localSheetId="1" hidden="1">'Income Statement BvA'!$F$270</definedName>
    <definedName name="QB_ROW_75260" localSheetId="1" hidden="1">'Income Statement BvA'!#REF!</definedName>
    <definedName name="QB_ROW_75350" localSheetId="1" hidden="1">'Income Statement BvA'!$F$273</definedName>
    <definedName name="QB_ROW_76250" localSheetId="1" hidden="1">'Income Statement BvA'!$F$274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BvA'!$F$294</definedName>
    <definedName name="QB_ROW_86321" localSheetId="1" hidden="1">'Income Statement BvA'!$C$140</definedName>
    <definedName name="QB_ROW_86321" localSheetId="2" hidden="1">'Meeting Income Statement BvA'!$C$35</definedName>
    <definedName name="QB_ROW_88250" localSheetId="1" hidden="1">'Income Statement BvA'!$F$295</definedName>
    <definedName name="QB_ROW_89250" localSheetId="1" hidden="1">'Income Statement BvA'!$F$302</definedName>
    <definedName name="QB_ROW_9021" localSheetId="0" hidden="1">'Balance Sheet'!#REF!</definedName>
    <definedName name="QB_ROW_90260" localSheetId="1" hidden="1">'Income Statement BvA'!$G$203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BvA'!$E$44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7" i="2" l="1"/>
  <c r="I187" i="2"/>
  <c r="J165" i="2"/>
  <c r="J168" i="2" s="1"/>
  <c r="I41" i="2"/>
  <c r="I232" i="2"/>
  <c r="I219" i="2"/>
  <c r="I225" i="2"/>
  <c r="I229" i="2"/>
  <c r="I119" i="2"/>
  <c r="J27" i="1"/>
  <c r="I29" i="1"/>
  <c r="H29" i="1"/>
  <c r="J129" i="2"/>
  <c r="I129" i="2"/>
  <c r="J201" i="2"/>
  <c r="J237" i="2" s="1"/>
  <c r="I201" i="2"/>
  <c r="J316" i="2"/>
  <c r="I316" i="2"/>
  <c r="J312" i="2"/>
  <c r="I312" i="2"/>
  <c r="H15" i="1"/>
  <c r="I15" i="1"/>
  <c r="J78" i="1"/>
  <c r="K242" i="2"/>
  <c r="L236" i="2"/>
  <c r="K232" i="2"/>
  <c r="I242" i="2"/>
  <c r="J242" i="2"/>
  <c r="L242" i="2" s="1"/>
  <c r="I74" i="1"/>
  <c r="H74" i="1"/>
  <c r="J74" i="1" s="1"/>
  <c r="J73" i="1"/>
  <c r="J70" i="1"/>
  <c r="J65" i="1"/>
  <c r="J66" i="1"/>
  <c r="J64" i="1"/>
  <c r="I62" i="1"/>
  <c r="H62" i="1"/>
  <c r="J57" i="1"/>
  <c r="J56" i="1"/>
  <c r="J55" i="1"/>
  <c r="J52" i="1"/>
  <c r="J51" i="1"/>
  <c r="J49" i="1"/>
  <c r="J47" i="1"/>
  <c r="J45" i="1"/>
  <c r="J38" i="1"/>
  <c r="H44" i="1"/>
  <c r="I44" i="1"/>
  <c r="J32" i="1"/>
  <c r="J31" i="1"/>
  <c r="J17" i="1"/>
  <c r="J10" i="1"/>
  <c r="J9" i="1"/>
  <c r="I284" i="2"/>
  <c r="J284" i="2"/>
  <c r="I277" i="2"/>
  <c r="J277" i="2"/>
  <c r="K277" i="2"/>
  <c r="L260" i="2"/>
  <c r="K259" i="2"/>
  <c r="I259" i="2"/>
  <c r="J259" i="2"/>
  <c r="L259" i="2" s="1"/>
  <c r="L258" i="2"/>
  <c r="L257" i="2"/>
  <c r="L254" i="2"/>
  <c r="L252" i="2"/>
  <c r="L251" i="2"/>
  <c r="L250" i="2"/>
  <c r="K253" i="2"/>
  <c r="L249" i="2"/>
  <c r="L248" i="2"/>
  <c r="I253" i="2"/>
  <c r="J253" i="2"/>
  <c r="L244" i="2"/>
  <c r="L240" i="2"/>
  <c r="L231" i="2"/>
  <c r="K229" i="2"/>
  <c r="J229" i="2"/>
  <c r="L227" i="2"/>
  <c r="K225" i="2"/>
  <c r="J225" i="2"/>
  <c r="L225" i="2" s="1"/>
  <c r="L223" i="2"/>
  <c r="L222" i="2"/>
  <c r="L221" i="2"/>
  <c r="J219" i="2"/>
  <c r="L209" i="2"/>
  <c r="L208" i="2"/>
  <c r="L206" i="2"/>
  <c r="L204" i="2"/>
  <c r="L202" i="2"/>
  <c r="K150" i="2"/>
  <c r="I150" i="2"/>
  <c r="J157" i="2"/>
  <c r="K190" i="2"/>
  <c r="L189" i="2"/>
  <c r="K187" i="2"/>
  <c r="L179" i="2"/>
  <c r="I180" i="2"/>
  <c r="J180" i="2"/>
  <c r="K180" i="2"/>
  <c r="I165" i="2"/>
  <c r="I168" i="2" s="1"/>
  <c r="K165" i="2"/>
  <c r="K168" i="2" s="1"/>
  <c r="L164" i="2"/>
  <c r="L163" i="2"/>
  <c r="L161" i="2"/>
  <c r="L159" i="2"/>
  <c r="L155" i="2"/>
  <c r="L156" i="2"/>
  <c r="I157" i="2"/>
  <c r="K157" i="2"/>
  <c r="J150" i="2"/>
  <c r="K144" i="2"/>
  <c r="J144" i="2"/>
  <c r="I144" i="2"/>
  <c r="L127" i="2"/>
  <c r="K129" i="2"/>
  <c r="K119" i="2"/>
  <c r="K133" i="2" s="1"/>
  <c r="L116" i="2"/>
  <c r="J119" i="2"/>
  <c r="L119" i="2" s="1"/>
  <c r="J113" i="2"/>
  <c r="I113" i="2"/>
  <c r="K100" i="2"/>
  <c r="I100" i="2"/>
  <c r="J100" i="2"/>
  <c r="L100" i="2" s="1"/>
  <c r="L99" i="2"/>
  <c r="K87" i="2"/>
  <c r="J87" i="2"/>
  <c r="L87" i="2" s="1"/>
  <c r="I87" i="2"/>
  <c r="L86" i="2"/>
  <c r="L69" i="2"/>
  <c r="L53" i="2"/>
  <c r="K41" i="2"/>
  <c r="K47" i="2"/>
  <c r="K48" i="2" s="1"/>
  <c r="J47" i="2"/>
  <c r="I47" i="2"/>
  <c r="I48" i="2"/>
  <c r="J41" i="2"/>
  <c r="L39" i="2"/>
  <c r="L38" i="2"/>
  <c r="L37" i="2"/>
  <c r="L36" i="2"/>
  <c r="K20" i="2"/>
  <c r="I13" i="2"/>
  <c r="J48" i="2"/>
  <c r="I27" i="2"/>
  <c r="I20" i="2"/>
  <c r="H68" i="1"/>
  <c r="L285" i="2"/>
  <c r="L286" i="2"/>
  <c r="L281" i="2"/>
  <c r="L283" i="2"/>
  <c r="L276" i="2"/>
  <c r="L267" i="2"/>
  <c r="L212" i="2"/>
  <c r="L169" i="2"/>
  <c r="L186" i="2"/>
  <c r="L185" i="2"/>
  <c r="L184" i="2"/>
  <c r="L183" i="2"/>
  <c r="L177" i="2"/>
  <c r="L174" i="2"/>
  <c r="L175" i="2"/>
  <c r="L167" i="2"/>
  <c r="L154" i="2"/>
  <c r="L153" i="2"/>
  <c r="L152" i="2"/>
  <c r="L149" i="2"/>
  <c r="L148" i="2"/>
  <c r="L147" i="2"/>
  <c r="L146" i="2"/>
  <c r="L143" i="2"/>
  <c r="L142" i="2"/>
  <c r="L132" i="2"/>
  <c r="L131" i="2"/>
  <c r="L105" i="2"/>
  <c r="L104" i="2"/>
  <c r="L102" i="2"/>
  <c r="L98" i="2"/>
  <c r="L96" i="2"/>
  <c r="L94" i="2"/>
  <c r="L93" i="2"/>
  <c r="L83" i="2"/>
  <c r="L84" i="2"/>
  <c r="L85" i="2"/>
  <c r="L32" i="2"/>
  <c r="K27" i="2"/>
  <c r="L81" i="2"/>
  <c r="L82" i="2"/>
  <c r="J20" i="2"/>
  <c r="K284" i="2"/>
  <c r="K245" i="2"/>
  <c r="K13" i="2"/>
  <c r="L264" i="2"/>
  <c r="I287" i="2" l="1"/>
  <c r="I237" i="2"/>
  <c r="J29" i="1"/>
  <c r="L144" i="2"/>
  <c r="L129" i="2"/>
  <c r="K237" i="2"/>
  <c r="L150" i="2"/>
  <c r="K136" i="2"/>
  <c r="K137" i="2" s="1"/>
  <c r="L229" i="2"/>
  <c r="J133" i="2"/>
  <c r="I133" i="2"/>
  <c r="I136" i="2" s="1"/>
  <c r="I137" i="2" s="1"/>
  <c r="L157" i="2"/>
  <c r="I322" i="2"/>
  <c r="J322" i="2"/>
  <c r="L201" i="2"/>
  <c r="K191" i="2"/>
  <c r="J287" i="2"/>
  <c r="L253" i="2"/>
  <c r="K287" i="2"/>
  <c r="L277" i="2"/>
  <c r="H33" i="1"/>
  <c r="H34" i="1" s="1"/>
  <c r="H35" i="1" s="1"/>
  <c r="I33" i="1"/>
  <c r="I34" i="1" s="1"/>
  <c r="I35" i="1" s="1"/>
  <c r="J44" i="1"/>
  <c r="L180" i="2"/>
  <c r="L57" i="2"/>
  <c r="L58" i="2"/>
  <c r="L59" i="2"/>
  <c r="L60" i="2"/>
  <c r="L63" i="2"/>
  <c r="L64" i="2"/>
  <c r="L65" i="2"/>
  <c r="L67" i="2"/>
  <c r="L71" i="2"/>
  <c r="L72" i="2"/>
  <c r="L80" i="2"/>
  <c r="L77" i="2"/>
  <c r="L76" i="2"/>
  <c r="I343" i="2"/>
  <c r="I350" i="2" s="1"/>
  <c r="J343" i="2"/>
  <c r="J350" i="2" s="1"/>
  <c r="L41" i="2"/>
  <c r="K288" i="2" l="1"/>
  <c r="K289" i="2" s="1"/>
  <c r="J35" i="1"/>
  <c r="L280" i="2"/>
  <c r="L279" i="2"/>
  <c r="L278" i="2"/>
  <c r="L275" i="2"/>
  <c r="L274" i="2"/>
  <c r="L273" i="2"/>
  <c r="L272" i="2"/>
  <c r="L271" i="2"/>
  <c r="L270" i="2"/>
  <c r="L268" i="2"/>
  <c r="L266" i="2"/>
  <c r="L265" i="2"/>
  <c r="L263" i="2"/>
  <c r="L262" i="2"/>
  <c r="L261" i="2"/>
  <c r="L214" i="2"/>
  <c r="L213" i="2"/>
  <c r="I362" i="2"/>
  <c r="I363" i="2" s="1"/>
  <c r="J362" i="2"/>
  <c r="J363" i="2" s="1"/>
  <c r="I334" i="2"/>
  <c r="J334" i="2"/>
  <c r="J305" i="2"/>
  <c r="I305" i="2"/>
  <c r="L284" i="2"/>
  <c r="J245" i="2"/>
  <c r="L245" i="2" s="1"/>
  <c r="I245" i="2"/>
  <c r="J190" i="2"/>
  <c r="J191" i="2" s="1"/>
  <c r="I190" i="2"/>
  <c r="I191" i="2" s="1"/>
  <c r="I335" i="2" l="1"/>
  <c r="I364" i="2" s="1"/>
  <c r="I288" i="2"/>
  <c r="I289" i="2" s="1"/>
  <c r="L287" i="2"/>
  <c r="L187" i="2"/>
  <c r="L190" i="2"/>
  <c r="J335" i="2"/>
  <c r="J364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I365" i="2" l="1"/>
  <c r="J136" i="2"/>
  <c r="L136" i="2" s="1"/>
  <c r="L137" i="2" s="1"/>
  <c r="L237" i="2"/>
  <c r="J288" i="2"/>
  <c r="L288" i="2" s="1"/>
  <c r="L133" i="2"/>
  <c r="L165" i="2"/>
  <c r="L168" i="2"/>
  <c r="L13" i="2"/>
  <c r="J137" i="2" l="1"/>
  <c r="J289" i="2" s="1"/>
  <c r="J365" i="2" s="1"/>
  <c r="L191" i="2"/>
  <c r="I71" i="1"/>
  <c r="H71" i="1"/>
  <c r="H79" i="1" s="1"/>
  <c r="I68" i="1"/>
  <c r="I79" i="1" s="1"/>
  <c r="L289" i="2" l="1"/>
  <c r="H80" i="1"/>
  <c r="J79" i="1"/>
  <c r="J68" i="1"/>
  <c r="I80" i="1"/>
  <c r="I81" i="1" s="1"/>
  <c r="I82" i="1" s="1"/>
  <c r="J71" i="1"/>
  <c r="J33" i="1"/>
  <c r="J80" i="1" l="1"/>
  <c r="H81" i="1" l="1"/>
  <c r="H82" i="1" s="1"/>
  <c r="J34" i="1"/>
  <c r="J82" i="1" l="1"/>
  <c r="J81" i="1"/>
</calcChain>
</file>

<file path=xl/sharedStrings.xml><?xml version="1.0" encoding="utf-8"?>
<sst xmlns="http://schemas.openxmlformats.org/spreadsheetml/2006/main" count="635" uniqueCount="622">
  <si>
    <t>American Society for Indexing</t>
  </si>
  <si>
    <t>Comparative Balance Sheet</t>
  </si>
  <si>
    <t>Total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</si>
  <si>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</si>
  <si>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</si>
  <si>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</si>
  <si>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</si>
  <si>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</si>
  <si>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</si>
  <si>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</si>
  <si>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</si>
  <si>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</si>
  <si>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</si>
  <si>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</si>
  <si>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</si>
  <si>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</si>
  <si>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</si>
  <si>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</si>
  <si>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</si>
  <si>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</si>
  <si>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</si>
  <si>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</si>
  <si>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</si>
  <si>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</si>
  <si>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</si>
  <si>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</si>
  <si>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</si>
  <si>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</si>
  <si>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</si>
  <si>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</si>
  <si>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</si>
  <si>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</si>
  <si>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</si>
  <si>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</si>
  <si>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</si>
  <si>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</si>
  <si>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</si>
  <si>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</si>
  <si>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</si>
  <si>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</si>
  <si>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</si>
  <si>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</si>
  <si>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</si>
  <si>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</si>
  <si>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</si>
  <si>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</si>
  <si>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</si>
  <si>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</si>
  <si>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</si>
  <si>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</si>
  <si>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</si>
  <si>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</si>
  <si>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</si>
  <si>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</si>
  <si>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</si>
  <si>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</si>
  <si>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</si>
  <si>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</si>
  <si>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</si>
  <si>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</si>
  <si>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</si>
  <si>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</si>
  <si>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</si>
  <si>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</si>
  <si>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</si>
  <si>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</si>
  <si>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</si>
  <si>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</si>
  <si>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</si>
  <si>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</si>
  <si>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</si>
  <si>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</si>
  <si>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</si>
  <si>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</si>
  <si>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</si>
  <si>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</si>
  <si>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</si>
  <si>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</si>
  <si>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</si>
  <si>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</si>
  <si>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</si>
  <si>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</si>
  <si>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</si>
  <si>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</si>
  <si>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</si>
  <si>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</si>
  <si>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</si>
  <si>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</si>
  <si>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</si>
  <si>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</si>
  <si>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</si>
  <si>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</si>
  <si>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</si>
  <si>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</si>
  <si>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</si>
  <si>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</si>
  <si>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</si>
  <si>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</si>
  <si>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</si>
  <si>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</si>
  <si>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</si>
  <si>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</si>
  <si>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</si>
  <si>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</si>
  <si>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</si>
  <si>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</si>
  <si>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</si>
  <si>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</si>
  <si>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</si>
  <si>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</si>
  <si>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</si>
  <si>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</si>
  <si>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</si>
  <si>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</si>
  <si>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</si>
  <si>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</si>
  <si>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</si>
  <si>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</si>
  <si>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</si>
  <si>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</si>
  <si>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</si>
  <si>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</si>
  <si>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</si>
  <si>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</si>
  <si>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</si>
  <si>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</si>
  <si>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</si>
  <si>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</si>
  <si>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</si>
  <si>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</si>
  <si>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</si>
  <si>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</si>
  <si>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</si>
  <si>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</si>
  <si>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</si>
  <si>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</si>
  <si>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</si>
  <si>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</si>
  <si>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</si>
  <si>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</si>
  <si>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</si>
  <si>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</si>
  <si>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</si>
  <si>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</si>
  <si>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</si>
  <si>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</si>
  <si>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</si>
  <si>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</si>
  <si>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</si>
  <si>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</si>
  <si>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</si>
  <si>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</si>
  <si>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</si>
  <si>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</si>
  <si>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</si>
  <si>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</si>
  <si>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</si>
  <si>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</si>
  <si>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</si>
  <si>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</si>
  <si>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</si>
  <si>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</si>
  <si>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</si>
  <si>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</si>
  <si>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</si>
  <si>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</si>
  <si>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</si>
  <si>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</si>
  <si>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</si>
  <si>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</si>
  <si>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</si>
  <si>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</si>
  <si>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</si>
  <si>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</si>
  <si>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</si>
  <si>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</si>
  <si>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</si>
  <si>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</si>
  <si>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</si>
  <si>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</si>
  <si>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</si>
  <si>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</si>
  <si>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</si>
  <si>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</si>
  <si>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</si>
  <si>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</si>
  <si>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</si>
  <si>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</si>
  <si>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</si>
  <si>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</si>
  <si>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</si>
  <si>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</si>
  <si>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</si>
  <si>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</si>
  <si>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</si>
  <si>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</si>
  <si>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</si>
  <si>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</si>
  <si>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</si>
  <si>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</si>
  <si>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</si>
  <si>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</si>
  <si>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</si>
  <si>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</si>
  <si>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</si>
  <si>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</si>
  <si>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</si>
  <si>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</si>
  <si>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</si>
  <si>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</si>
  <si>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</si>
  <si>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</si>
  <si>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</si>
  <si>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</si>
  <si>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</si>
  <si>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</si>
  <si>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</si>
  <si>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</si>
  <si>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</si>
  <si>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</si>
  <si>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</si>
  <si>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</si>
  <si>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</si>
  <si>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</si>
  <si>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</si>
  <si>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</si>
  <si>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</si>
  <si>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</si>
  <si>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</si>
  <si>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</si>
  <si>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</si>
  <si>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</si>
  <si>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</si>
  <si>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</si>
  <si>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</si>
  <si>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</si>
  <si>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</si>
  <si>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</si>
  <si>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</si>
  <si>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</si>
  <si>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</si>
  <si>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</si>
  <si>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</si>
  <si>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</si>
  <si>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</si>
  <si>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</si>
  <si>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</si>
  <si>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</si>
  <si>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</si>
  <si>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</si>
  <si>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</si>
  <si>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</si>
  <si>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</si>
  <si>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</si>
  <si>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</si>
  <si>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</si>
  <si>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</si>
  <si>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</si>
  <si>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</si>
  <si>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</si>
  <si>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</si>
  <si>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</si>
  <si>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</si>
  <si>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</si>
  <si>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</si>
  <si>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</si>
  <si>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</si>
  <si>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</si>
  <si>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</si>
  <si>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</si>
  <si>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</si>
  <si>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</si>
  <si>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</si>
  <si>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</si>
  <si>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</si>
  <si>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</si>
  <si>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</si>
  <si>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</si>
  <si>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</si>
  <si>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</si>
  <si>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</si>
  <si>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</si>
  <si>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</si>
  <si>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</si>
  <si>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</si>
  <si>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</si>
  <si>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</si>
  <si>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</si>
  <si>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</si>
  <si>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</si>
  <si>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</si>
  <si>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</si>
  <si>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</si>
  <si>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</si>
  <si>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</si>
  <si>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</si>
  <si>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</si>
  <si>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</si>
  <si>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</si>
  <si>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</si>
  <si>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</si>
  <si>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</si>
  <si>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</si>
  <si>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</si>
  <si>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</si>
  <si>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</si>
  <si>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</si>
  <si>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</si>
  <si>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</si>
  <si>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</si>
  <si>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</si>
  <si>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</si>
  <si>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</si>
  <si>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</si>
  <si>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</si>
  <si>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</si>
  <si>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</si>
  <si>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</si>
  <si>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</si>
  <si>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</si>
  <si>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</si>
  <si>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</si>
  <si>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</si>
  <si>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</si>
  <si>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</si>
  <si>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</si>
  <si>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</si>
  <si>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</si>
  <si>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</si>
  <si>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</si>
  <si>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</si>
  <si>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</si>
  <si>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</si>
  <si>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</si>
  <si>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</si>
  <si>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</si>
  <si>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</si>
  <si>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</si>
  <si>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</si>
  <si>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</si>
  <si>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</si>
  <si>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</si>
  <si>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</si>
  <si>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</si>
  <si>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</si>
  <si>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</si>
  <si>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</si>
  <si>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</si>
  <si>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</si>
  <si>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</si>
  <si>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</si>
  <si>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</si>
  <si>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</si>
  <si>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</si>
  <si>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</si>
  <si>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</si>
  <si>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</si>
  <si>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</si>
  <si>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</si>
  <si>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</si>
  <si>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</si>
  <si>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</si>
  <si>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</si>
  <si>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</si>
  <si>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</si>
  <si>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</si>
  <si>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</si>
  <si>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</si>
  <si>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</si>
  <si>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</si>
  <si>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</si>
  <si>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</si>
  <si>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</si>
  <si>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</si>
  <si>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</si>
  <si>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</si>
  <si>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</si>
  <si>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</si>
  <si>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</si>
  <si>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</si>
  <si>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</si>
  <si>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</si>
  <si>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</si>
  <si>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</si>
  <si>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</si>
  <si>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</si>
  <si>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</si>
  <si>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</si>
  <si>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</si>
  <si>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</si>
  <si>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</si>
  <si>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</si>
  <si>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</si>
  <si>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</si>
  <si>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</si>
  <si>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</si>
  <si>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</si>
  <si>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</si>
  <si>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</si>
  <si>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</si>
  <si>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</si>
  <si>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</si>
  <si>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</si>
  <si>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</si>
  <si>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</si>
  <si>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</si>
  <si>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</si>
  <si>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</si>
  <si>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</si>
  <si>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</si>
  <si>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</si>
  <si>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</si>
  <si>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</si>
  <si>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</si>
  <si>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</si>
  <si>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</si>
  <si>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</si>
  <si>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</si>
  <si>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</si>
  <si>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</si>
  <si>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</si>
  <si>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</si>
  <si>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</si>
  <si>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</si>
  <si>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</si>
  <si>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</si>
  <si>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</si>
  <si>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</si>
  <si>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</si>
  <si>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</si>
  <si>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</si>
  <si>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</si>
  <si>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</si>
  <si>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</si>
  <si>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</si>
  <si>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</si>
  <si>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</si>
  <si>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</si>
  <si>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</si>
  <si>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</si>
  <si>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</si>
  <si>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</si>
  <si>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</si>
  <si>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</si>
  <si>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</si>
  <si>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</si>
  <si>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</si>
  <si>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</si>
  <si>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</si>
  <si>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</si>
  <si>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</si>
  <si>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</si>
  <si>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</si>
  <si>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</si>
  <si>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</si>
  <si>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</si>
  <si>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</si>
  <si>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</si>
  <si>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</si>
  <si>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</si>
  <si>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</si>
  <si>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</si>
  <si>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</si>
  <si>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</si>
  <si>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</si>
  <si>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</si>
  <si>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</si>
  <si>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</si>
  <si>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</si>
  <si>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</si>
  <si>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</si>
  <si>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</si>
  <si>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</si>
  <si>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</si>
  <si>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</si>
  <si>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</si>
  <si>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</si>
  <si>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</si>
  <si>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</si>
  <si>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</si>
  <si>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</si>
  <si>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</si>
  <si>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</si>
  <si>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</si>
  <si>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</si>
  <si>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</si>
  <si>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</si>
  <si>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</si>
  <si>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</si>
  <si>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</si>
  <si>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</si>
  <si>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</si>
  <si>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</si>
  <si>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</si>
  <si>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</si>
  <si>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</si>
  <si>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</si>
  <si>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</si>
  <si>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</si>
  <si>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</si>
  <si>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</si>
  <si>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</si>
  <si>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</si>
  <si>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</si>
  <si>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</si>
  <si>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</si>
  <si>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</si>
  <si>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</si>
  <si>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</si>
  <si>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</si>
  <si>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</si>
  <si>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</si>
  <si>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</si>
  <si>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</si>
  <si>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</si>
  <si>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</si>
  <si>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</si>
  <si>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</si>
  <si>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</si>
  <si>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</si>
  <si>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</si>
  <si>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</si>
  <si>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</si>
  <si>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</si>
  <si>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</si>
  <si>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</si>
  <si>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</si>
  <si>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</si>
  <si>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</si>
  <si>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</si>
  <si>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</si>
  <si>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</si>
  <si>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</si>
  <si>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</si>
  <si>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</si>
  <si>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</si>
  <si>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</si>
  <si>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</si>
  <si>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</si>
  <si>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</si>
  <si>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</si>
  <si>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</si>
  <si>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2023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</si>
  <si>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</si>
  <si>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</si>
  <si>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</si>
  <si>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</si>
  <si>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</si>
  <si>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</si>
  <si>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</si>
  <si>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</si>
  <si>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</si>
  <si>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</si>
  <si>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</si>
  <si>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</si>
  <si>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</si>
  <si>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</si>
  <si>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</si>
  <si>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</si>
  <si>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</si>
  <si>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</si>
  <si>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</si>
  <si>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</si>
  <si>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</si>
  <si>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</si>
  <si>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</si>
  <si>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</si>
  <si>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</si>
  <si>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</si>
  <si>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</si>
  <si>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</si>
  <si>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</si>
  <si>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</si>
  <si>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</si>
  <si>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</si>
  <si>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</si>
  <si>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</si>
  <si>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</si>
  <si>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</si>
  <si>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</si>
  <si>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</si>
  <si>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</si>
  <si>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</si>
  <si>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</si>
  <si>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</si>
  <si>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</si>
  <si>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</si>
  <si>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</si>
  <si>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</si>
  <si>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</si>
  <si>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</si>
  <si>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</si>
  <si>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</si>
  <si>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</si>
  <si>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</si>
  <si>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</si>
  <si>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</si>
  <si>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</si>
  <si>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</si>
  <si>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</si>
  <si>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</si>
  <si>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</si>
  <si>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</si>
  <si>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</si>
  <si>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</si>
  <si>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</si>
  <si>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</si>
  <si>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</si>
  <si>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</si>
  <si>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</si>
  <si>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</si>
  <si>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</si>
  <si>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</si>
  <si>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</si>
  <si>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As of December 31, 2024</t>
  </si>
  <si>
    <t>As of Dec 31, 2024</t>
  </si>
  <si>
    <t>As of Dec 31, 2023 (PY)</t>
  </si>
  <si>
    <t>Saturday, Jan 18, 2025 11:11:59 AM GMT-8 - Accrual Basis</t>
  </si>
  <si>
    <t>December 2024</t>
  </si>
  <si>
    <t>Dec 2024</t>
  </si>
  <si>
    <t>Jan-Dec 2024</t>
  </si>
  <si>
    <t>Jan - Dec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</si>
</sst>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charset val="1"/>
    </font>
    <font>
      <b/>
      <sz val="8"/>
      <color theme="1"/>
      <name val="Arial"/>
      <charset val="1"/>
    </font>
    <font>
      <sz val="8"/>
      <color theme="1"/>
      <name val="Arial"/>
      <charset val="1"/>
    </font>
    <font>
      <sz val="8"/>
      <color theme="1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A12" sqref="A12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2" t="s">
        <v>0</v>
      </c>
      <c r="B1" s="73"/>
      <c r="C1" s="74"/>
      <c r="D1" s="58"/>
      <c r="E1" s="58"/>
    </row>
    <row r="2" spans="1:5" ht="18" customHeight="1" thickBot="1" x14ac:dyDescent="0.3">
      <c r="A2" s="72" t="s">
        <v>1</v>
      </c>
      <c r="B2" s="73"/>
      <c r="C2" s="74"/>
      <c r="D2" s="58"/>
      <c r="E2" s="58"/>
    </row>
    <row r="3" spans="1:5" ht="15.75" thickBot="1" x14ac:dyDescent="0.3">
      <c r="A3" s="75" t="s">
        <v>614</v>
      </c>
      <c r="B3" s="76"/>
      <c r="C3" s="77"/>
    </row>
    <row r="4" spans="1:5" ht="15.75" thickBot="1" x14ac:dyDescent="0.3">
      <c r="A4" s="71"/>
      <c r="B4" s="71"/>
      <c r="C4" s="71"/>
    </row>
    <row r="5" spans="1:5" s="22" customFormat="1" ht="15.75" thickBot="1" x14ac:dyDescent="0.3">
      <c r="A5" s="71"/>
      <c r="B5" s="82" t="s">
        <v>2</v>
      </c>
      <c r="C5" s="83"/>
    </row>
    <row r="6" spans="1:5" ht="15.75" thickBot="1" x14ac:dyDescent="0.3">
      <c r="A6" s="63"/>
      <c r="B6" s="84" t="s">
        <v>615</v>
      </c>
      <c r="C6" s="84" t="s">
        <v>616</v>
      </c>
    </row>
    <row r="7" spans="1:5" ht="15.75" thickBot="1" x14ac:dyDescent="0.3">
      <c r="A7" s="64" t="s">
        <v>3</v>
      </c>
      <c r="B7" s="63"/>
      <c r="C7" s="63"/>
    </row>
    <row r="8" spans="1:5" ht="15.75" thickBot="1" x14ac:dyDescent="0.3">
      <c r="A8" s="64" t="s">
        <v>4</v>
      </c>
      <c r="B8" s="63"/>
      <c r="C8" s="63"/>
    </row>
    <row r="9" spans="1:5" ht="15.75" thickBot="1" x14ac:dyDescent="0.3">
      <c r="A9" s="64" t="s">
        <v>5</v>
      </c>
      <c r="B9" s="63"/>
      <c r="C9" s="63"/>
    </row>
    <row r="10" spans="1:5" ht="15.75" thickBot="1" x14ac:dyDescent="0.3">
      <c r="A10" s="64" t="s">
        <v>6</v>
      </c>
      <c r="B10" s="65">
        <v>191967.2</v>
      </c>
      <c r="C10" s="65">
        <v>210730.63</v>
      </c>
    </row>
    <row r="11" spans="1:5" ht="15.75" thickBot="1" x14ac:dyDescent="0.3">
      <c r="A11" s="64" t="s">
        <v>7</v>
      </c>
      <c r="B11" s="66">
        <v>14635.67</v>
      </c>
      <c r="C11" s="66">
        <v>20139.47</v>
      </c>
    </row>
    <row r="12" spans="1:5" ht="28.9" customHeight="1" thickBot="1" x14ac:dyDescent="0.3">
      <c r="A12" s="64" t="s">
        <v>8</v>
      </c>
      <c r="B12" s="67">
        <v>206602.87</v>
      </c>
      <c r="C12" s="67">
        <v>230870.1</v>
      </c>
    </row>
    <row r="13" spans="1:5" ht="15.75" thickBot="1" x14ac:dyDescent="0.3">
      <c r="A13" s="64" t="s">
        <v>9</v>
      </c>
      <c r="B13" s="63"/>
      <c r="C13" s="63"/>
    </row>
    <row r="14" spans="1:5" ht="15.75" thickBot="1" x14ac:dyDescent="0.3">
      <c r="A14" s="64" t="s">
        <v>10</v>
      </c>
      <c r="B14" s="68">
        <v>0</v>
      </c>
      <c r="C14" s="68">
        <v>0</v>
      </c>
    </row>
    <row r="15" spans="1:5" ht="15.75" thickBot="1" x14ac:dyDescent="0.3">
      <c r="A15" s="64" t="s">
        <v>11</v>
      </c>
      <c r="B15" s="67">
        <v>0</v>
      </c>
      <c r="C15" s="67">
        <v>0</v>
      </c>
    </row>
    <row r="16" spans="1:5" ht="15.75" thickBot="1" x14ac:dyDescent="0.3">
      <c r="A16" s="64" t="s">
        <v>12</v>
      </c>
      <c r="B16" s="63"/>
      <c r="C16" s="63"/>
    </row>
    <row r="17" spans="1:3" ht="15.75" thickBot="1" x14ac:dyDescent="0.3">
      <c r="A17" s="64" t="s">
        <v>13</v>
      </c>
      <c r="B17" s="69">
        <v>0</v>
      </c>
      <c r="C17" s="69">
        <v>0</v>
      </c>
    </row>
    <row r="18" spans="1:3" ht="28.9" customHeight="1" thickBot="1" x14ac:dyDescent="0.3">
      <c r="A18" s="64" t="s">
        <v>14</v>
      </c>
      <c r="B18" s="69">
        <v>0</v>
      </c>
      <c r="C18" s="69">
        <v>0</v>
      </c>
    </row>
    <row r="19" spans="1:3" ht="28.9" customHeight="1" thickBot="1" x14ac:dyDescent="0.3">
      <c r="A19" s="64" t="s">
        <v>15</v>
      </c>
      <c r="B19" s="69">
        <v>-100</v>
      </c>
      <c r="C19" s="69">
        <v>306.11</v>
      </c>
    </row>
    <row r="20" spans="1:3" ht="28.9" customHeight="1" thickBot="1" x14ac:dyDescent="0.3">
      <c r="A20" s="64" t="s">
        <v>16</v>
      </c>
      <c r="B20" s="69">
        <v>558</v>
      </c>
      <c r="C20" s="69">
        <v>563.48</v>
      </c>
    </row>
    <row r="21" spans="1:3" ht="15.75" thickBot="1" x14ac:dyDescent="0.3">
      <c r="A21" s="64" t="s">
        <v>17</v>
      </c>
      <c r="B21" s="69">
        <v>820.89</v>
      </c>
      <c r="C21" s="65">
        <v>1039.2</v>
      </c>
    </row>
    <row r="22" spans="1:3" ht="15.75" thickBot="1" x14ac:dyDescent="0.3">
      <c r="A22" s="64" t="s">
        <v>18</v>
      </c>
      <c r="B22" s="69">
        <v>0</v>
      </c>
      <c r="C22" s="69">
        <v>0</v>
      </c>
    </row>
    <row r="23" spans="1:3" ht="15.75" thickBot="1" x14ac:dyDescent="0.3">
      <c r="A23" s="64" t="s">
        <v>19</v>
      </c>
      <c r="B23" s="69">
        <v>0</v>
      </c>
      <c r="C23" s="69">
        <v>0</v>
      </c>
    </row>
    <row r="24" spans="1:3" s="17" customFormat="1" ht="28.9" customHeight="1" thickBot="1" x14ac:dyDescent="0.25">
      <c r="A24" s="64" t="s">
        <v>20</v>
      </c>
      <c r="B24" s="69">
        <v>0</v>
      </c>
      <c r="C24" s="69">
        <v>0</v>
      </c>
    </row>
    <row r="25" spans="1:3" ht="30" customHeight="1" thickBot="1" x14ac:dyDescent="0.3">
      <c r="A25" s="64" t="s">
        <v>21</v>
      </c>
      <c r="B25" s="68">
        <v>0</v>
      </c>
      <c r="C25" s="68">
        <v>0</v>
      </c>
    </row>
    <row r="26" spans="1:3" ht="15.75" thickBot="1" x14ac:dyDescent="0.3">
      <c r="A26" s="64" t="s">
        <v>22</v>
      </c>
      <c r="B26" s="67">
        <v>1278.8900000000001</v>
      </c>
      <c r="C26" s="67">
        <v>1908.79</v>
      </c>
    </row>
    <row r="27" spans="1:3" ht="15.75" thickBot="1" x14ac:dyDescent="0.3">
      <c r="A27" s="64" t="s">
        <v>23</v>
      </c>
      <c r="B27" s="69">
        <v>0</v>
      </c>
      <c r="C27" s="69">
        <v>0</v>
      </c>
    </row>
    <row r="28" spans="1:3" ht="15.75" thickBot="1" x14ac:dyDescent="0.3">
      <c r="A28" s="64" t="s">
        <v>24</v>
      </c>
      <c r="B28" s="68">
        <v>0</v>
      </c>
      <c r="C28" s="68">
        <v>0</v>
      </c>
    </row>
    <row r="29" spans="1:3" ht="15.75" thickBot="1" x14ac:dyDescent="0.3">
      <c r="A29" s="64" t="s">
        <v>25</v>
      </c>
      <c r="B29" s="70">
        <v>1278.8900000000001</v>
      </c>
      <c r="C29" s="70">
        <v>1908.79</v>
      </c>
    </row>
    <row r="30" spans="1:3" ht="15.75" thickBot="1" x14ac:dyDescent="0.3">
      <c r="A30" s="64" t="s">
        <v>26</v>
      </c>
      <c r="B30" s="67">
        <v>207881.76</v>
      </c>
      <c r="C30" s="67">
        <v>232778.89</v>
      </c>
    </row>
    <row r="31" spans="1:3" ht="15.75" thickBot="1" x14ac:dyDescent="0.3">
      <c r="A31" s="64" t="s">
        <v>27</v>
      </c>
      <c r="B31" s="63"/>
      <c r="C31" s="63"/>
    </row>
    <row r="32" spans="1:3" ht="15.75" thickBot="1" x14ac:dyDescent="0.3">
      <c r="A32" s="64" t="s">
        <v>28</v>
      </c>
      <c r="B32" s="65">
        <v>1257.28</v>
      </c>
      <c r="C32" s="65">
        <v>1257.28</v>
      </c>
    </row>
    <row r="33" spans="1:3" ht="15.75" thickBot="1" x14ac:dyDescent="0.3">
      <c r="A33" s="64" t="s">
        <v>29</v>
      </c>
      <c r="B33" s="66">
        <v>-1257.28</v>
      </c>
      <c r="C33" s="66">
        <v>-1257.28</v>
      </c>
    </row>
    <row r="34" spans="1:3" ht="15.75" thickBot="1" x14ac:dyDescent="0.3">
      <c r="A34" s="64" t="s">
        <v>30</v>
      </c>
      <c r="B34" s="70">
        <v>0</v>
      </c>
      <c r="C34" s="70">
        <v>0</v>
      </c>
    </row>
    <row r="35" spans="1:3" ht="15.75" thickBot="1" x14ac:dyDescent="0.3">
      <c r="A35" s="64" t="s">
        <v>31</v>
      </c>
      <c r="B35" s="67">
        <v>207881.76</v>
      </c>
      <c r="C35" s="67">
        <v>232778.89</v>
      </c>
    </row>
    <row r="36" spans="1:3" ht="15.75" thickBot="1" x14ac:dyDescent="0.3">
      <c r="A36" s="64" t="s">
        <v>32</v>
      </c>
      <c r="B36" s="63"/>
      <c r="C36" s="63"/>
    </row>
    <row r="37" spans="1:3" ht="15.75" thickBot="1" x14ac:dyDescent="0.3">
      <c r="A37" s="64" t="s">
        <v>33</v>
      </c>
      <c r="B37" s="63"/>
      <c r="C37" s="63"/>
    </row>
    <row r="38" spans="1:3" ht="28.9" customHeight="1" thickBot="1" x14ac:dyDescent="0.3">
      <c r="A38" s="64" t="s">
        <v>34</v>
      </c>
      <c r="B38" s="63"/>
      <c r="C38" s="63"/>
    </row>
    <row r="39" spans="1:3" ht="28.9" customHeight="1" thickBot="1" x14ac:dyDescent="0.3">
      <c r="A39" s="64" t="s">
        <v>35</v>
      </c>
      <c r="B39" s="63"/>
      <c r="C39" s="63"/>
    </row>
    <row r="40" spans="1:3" ht="15.75" thickBot="1" x14ac:dyDescent="0.3">
      <c r="A40" s="64" t="s">
        <v>35</v>
      </c>
      <c r="B40" s="68">
        <v>0</v>
      </c>
      <c r="C40" s="68">
        <v>0</v>
      </c>
    </row>
    <row r="41" spans="1:3" ht="15.75" thickBot="1" x14ac:dyDescent="0.3">
      <c r="A41" s="64" t="s">
        <v>36</v>
      </c>
      <c r="B41" s="67">
        <v>0</v>
      </c>
      <c r="C41" s="67">
        <v>0</v>
      </c>
    </row>
    <row r="42" spans="1:3" ht="15.75" thickBot="1" x14ac:dyDescent="0.3">
      <c r="A42" s="64" t="s">
        <v>37</v>
      </c>
      <c r="B42" s="63"/>
      <c r="C42" s="63"/>
    </row>
    <row r="43" spans="1:3" ht="15.75" thickBot="1" x14ac:dyDescent="0.3">
      <c r="A43" s="64" t="s">
        <v>38</v>
      </c>
      <c r="B43" s="63"/>
      <c r="C43" s="63"/>
    </row>
    <row r="44" spans="1:3" ht="15.75" thickBot="1" x14ac:dyDescent="0.3">
      <c r="A44" s="64" t="s">
        <v>39</v>
      </c>
      <c r="B44" s="69">
        <v>0</v>
      </c>
      <c r="C44" s="69">
        <v>0</v>
      </c>
    </row>
    <row r="45" spans="1:3" ht="15.75" thickBot="1" x14ac:dyDescent="0.3">
      <c r="A45" s="64" t="s">
        <v>40</v>
      </c>
      <c r="B45" s="65">
        <v>39358.82</v>
      </c>
      <c r="C45" s="65">
        <v>38741.21</v>
      </c>
    </row>
    <row r="46" spans="1:3" ht="15.75" thickBot="1" x14ac:dyDescent="0.3">
      <c r="A46" s="64" t="s">
        <v>41</v>
      </c>
      <c r="B46" s="65">
        <v>16622.2</v>
      </c>
      <c r="C46" s="65">
        <v>18656.82</v>
      </c>
    </row>
    <row r="47" spans="1:3" ht="15.75" thickBot="1" x14ac:dyDescent="0.3">
      <c r="A47" s="64" t="s">
        <v>42</v>
      </c>
      <c r="B47" s="69">
        <v>580.16999999999996</v>
      </c>
      <c r="C47" s="69">
        <v>915.07</v>
      </c>
    </row>
    <row r="48" spans="1:3" ht="15.75" thickBot="1" x14ac:dyDescent="0.3">
      <c r="A48" s="64" t="s">
        <v>43</v>
      </c>
      <c r="B48" s="69">
        <v>690.67</v>
      </c>
      <c r="C48" s="69">
        <v>647.5</v>
      </c>
    </row>
    <row r="49" spans="1:3" ht="15.75" thickBot="1" x14ac:dyDescent="0.3">
      <c r="A49" s="64" t="s">
        <v>44</v>
      </c>
      <c r="B49" s="69">
        <v>0</v>
      </c>
      <c r="C49" s="69">
        <v>345.34</v>
      </c>
    </row>
    <row r="50" spans="1:3" ht="15.75" thickBot="1" x14ac:dyDescent="0.3">
      <c r="A50" s="64" t="s">
        <v>45</v>
      </c>
      <c r="B50" s="65">
        <v>11475</v>
      </c>
      <c r="C50" s="65">
        <v>10800</v>
      </c>
    </row>
    <row r="51" spans="1:3" ht="15.75" thickBot="1" x14ac:dyDescent="0.3">
      <c r="A51" s="64" t="s">
        <v>46</v>
      </c>
      <c r="B51" s="69">
        <v>42</v>
      </c>
      <c r="C51" s="69">
        <v>42</v>
      </c>
    </row>
    <row r="52" spans="1:3" ht="15.75" thickBot="1" x14ac:dyDescent="0.3">
      <c r="A52" s="64" t="s">
        <v>47</v>
      </c>
      <c r="B52" s="68">
        <v>0</v>
      </c>
      <c r="C52" s="68">
        <v>0</v>
      </c>
    </row>
    <row r="53" spans="1:3" ht="15.75" thickBot="1" x14ac:dyDescent="0.3">
      <c r="A53" s="64" t="s">
        <v>48</v>
      </c>
      <c r="B53" s="67">
        <v>68768.86</v>
      </c>
      <c r="C53" s="67">
        <v>70147.94</v>
      </c>
    </row>
    <row r="54" spans="1:3" ht="15.75" thickBot="1" x14ac:dyDescent="0.3">
      <c r="A54" s="64" t="s">
        <v>49</v>
      </c>
      <c r="B54" s="69">
        <v>0</v>
      </c>
      <c r="C54" s="69">
        <v>0</v>
      </c>
    </row>
    <row r="55" spans="1:3" ht="28.9" customHeight="1" thickBot="1" x14ac:dyDescent="0.3">
      <c r="A55" s="64" t="s">
        <v>50</v>
      </c>
      <c r="B55" s="69">
        <v>0</v>
      </c>
      <c r="C55" s="69">
        <v>0</v>
      </c>
    </row>
    <row r="56" spans="1:3" ht="28.9" customHeight="1" thickBot="1" x14ac:dyDescent="0.3">
      <c r="A56" s="64" t="s">
        <v>51</v>
      </c>
      <c r="B56" s="69">
        <v>0</v>
      </c>
      <c r="C56" s="69">
        <v>0</v>
      </c>
    </row>
    <row r="57" spans="1:3" ht="15.75" thickBot="1" x14ac:dyDescent="0.3">
      <c r="A57" s="64" t="s">
        <v>52</v>
      </c>
      <c r="B57" s="69">
        <v>0</v>
      </c>
      <c r="C57" s="69">
        <v>0</v>
      </c>
    </row>
    <row r="58" spans="1:3" ht="15.75" thickBot="1" x14ac:dyDescent="0.3">
      <c r="A58" s="64" t="s">
        <v>53</v>
      </c>
      <c r="B58" s="68">
        <v>0</v>
      </c>
      <c r="C58" s="68">
        <v>0</v>
      </c>
    </row>
    <row r="59" spans="1:3" ht="15.75" thickBot="1" x14ac:dyDescent="0.3">
      <c r="A59" s="64" t="s">
        <v>54</v>
      </c>
      <c r="B59" s="67">
        <v>0</v>
      </c>
      <c r="C59" s="67">
        <v>0</v>
      </c>
    </row>
    <row r="60" spans="1:3" ht="15.75" thickBot="1" x14ac:dyDescent="0.3">
      <c r="A60" s="64" t="s">
        <v>55</v>
      </c>
      <c r="B60" s="69">
        <v>0</v>
      </c>
      <c r="C60" s="69">
        <v>0</v>
      </c>
    </row>
    <row r="61" spans="1:3" ht="15.75" thickBot="1" x14ac:dyDescent="0.3">
      <c r="A61" s="64" t="s">
        <v>56</v>
      </c>
      <c r="B61" s="69">
        <v>0</v>
      </c>
      <c r="C61" s="69">
        <v>0</v>
      </c>
    </row>
    <row r="62" spans="1:3" ht="15.75" thickBot="1" x14ac:dyDescent="0.3">
      <c r="A62" s="64" t="s">
        <v>57</v>
      </c>
      <c r="B62" s="68">
        <v>0</v>
      </c>
      <c r="C62" s="68">
        <v>0</v>
      </c>
    </row>
    <row r="63" spans="1:3" ht="15.75" thickBot="1" x14ac:dyDescent="0.3">
      <c r="A63" s="64" t="s">
        <v>58</v>
      </c>
      <c r="B63" s="67">
        <v>0</v>
      </c>
      <c r="C63" s="67">
        <v>0</v>
      </c>
    </row>
    <row r="64" spans="1:3" ht="15.75" thickBot="1" x14ac:dyDescent="0.3">
      <c r="A64" s="64" t="s">
        <v>59</v>
      </c>
      <c r="B64" s="68">
        <v>0</v>
      </c>
      <c r="C64" s="68">
        <v>0</v>
      </c>
    </row>
    <row r="65" spans="1:3" ht="15.75" thickBot="1" x14ac:dyDescent="0.3">
      <c r="A65" s="64" t="s">
        <v>60</v>
      </c>
      <c r="B65" s="67">
        <v>68768.86</v>
      </c>
      <c r="C65" s="67">
        <v>70147.94</v>
      </c>
    </row>
    <row r="66" spans="1:3" ht="15.75" thickBot="1" x14ac:dyDescent="0.3">
      <c r="A66" s="64" t="s">
        <v>61</v>
      </c>
      <c r="B66" s="69">
        <v>0</v>
      </c>
      <c r="C66" s="69">
        <v>0</v>
      </c>
    </row>
    <row r="67" spans="1:3" ht="15.75" thickBot="1" x14ac:dyDescent="0.3">
      <c r="A67" s="64" t="s">
        <v>62</v>
      </c>
      <c r="B67" s="69">
        <v>0</v>
      </c>
      <c r="C67" s="69">
        <v>0</v>
      </c>
    </row>
    <row r="68" spans="1:3" ht="15.75" thickBot="1" x14ac:dyDescent="0.3">
      <c r="A68" s="64" t="s">
        <v>63</v>
      </c>
      <c r="B68" s="69">
        <v>0</v>
      </c>
      <c r="C68" s="69">
        <v>0</v>
      </c>
    </row>
    <row r="69" spans="1:3" ht="15.75" thickBot="1" x14ac:dyDescent="0.3">
      <c r="A69" s="64" t="s">
        <v>64</v>
      </c>
      <c r="B69" s="69">
        <v>0</v>
      </c>
      <c r="C69" s="69">
        <v>0</v>
      </c>
    </row>
    <row r="70" spans="1:3" ht="28.9" customHeight="1" thickBot="1" x14ac:dyDescent="0.3">
      <c r="A70" s="64" t="s">
        <v>65</v>
      </c>
      <c r="B70" s="69">
        <v>0</v>
      </c>
      <c r="C70" s="69">
        <v>0</v>
      </c>
    </row>
    <row r="71" spans="1:3" ht="28.9" customHeight="1" thickBot="1" x14ac:dyDescent="0.3">
      <c r="A71" s="64" t="s">
        <v>66</v>
      </c>
      <c r="B71" s="69">
        <v>0</v>
      </c>
      <c r="C71" s="69">
        <v>0</v>
      </c>
    </row>
    <row r="72" spans="1:3" ht="15.75" thickBot="1" x14ac:dyDescent="0.3">
      <c r="A72" s="64" t="s">
        <v>67</v>
      </c>
      <c r="B72" s="69">
        <v>0</v>
      </c>
      <c r="C72" s="69">
        <v>0</v>
      </c>
    </row>
    <row r="73" spans="1:3" ht="28.9" customHeight="1" thickBot="1" x14ac:dyDescent="0.3">
      <c r="A73" s="64" t="s">
        <v>68</v>
      </c>
      <c r="B73" s="69">
        <v>0</v>
      </c>
      <c r="C73" s="69">
        <v>0</v>
      </c>
    </row>
    <row r="74" spans="1:3" ht="28.9" customHeight="1" thickBot="1" x14ac:dyDescent="0.3">
      <c r="A74" s="64" t="s">
        <v>69</v>
      </c>
      <c r="B74" s="68">
        <v>0</v>
      </c>
      <c r="C74" s="68">
        <v>0</v>
      </c>
    </row>
    <row r="75" spans="1:3" ht="28.9" customHeight="1" thickBot="1" x14ac:dyDescent="0.3">
      <c r="A75" s="64" t="s">
        <v>70</v>
      </c>
      <c r="B75" s="70">
        <v>0</v>
      </c>
      <c r="C75" s="70">
        <v>0</v>
      </c>
    </row>
    <row r="76" spans="1:3" ht="15.75" thickBot="1" x14ac:dyDescent="0.3">
      <c r="A76" s="64" t="s">
        <v>71</v>
      </c>
      <c r="B76" s="67">
        <v>0</v>
      </c>
      <c r="C76" s="67">
        <v>0</v>
      </c>
    </row>
    <row r="77" spans="1:3" ht="15.75" thickBot="1" x14ac:dyDescent="0.3">
      <c r="A77" s="64" t="s">
        <v>72</v>
      </c>
      <c r="B77" s="69">
        <v>0</v>
      </c>
      <c r="C77" s="69">
        <v>0</v>
      </c>
    </row>
    <row r="78" spans="1:3" ht="15.75" thickBot="1" x14ac:dyDescent="0.3">
      <c r="A78" s="64" t="s">
        <v>73</v>
      </c>
      <c r="B78" s="63"/>
      <c r="C78" s="63"/>
    </row>
    <row r="79" spans="1:3" ht="15.75" thickBot="1" x14ac:dyDescent="0.3">
      <c r="A79" s="64" t="s">
        <v>74</v>
      </c>
      <c r="B79" s="69">
        <v>0</v>
      </c>
      <c r="C79" s="69">
        <v>0</v>
      </c>
    </row>
    <row r="80" spans="1:3" ht="15.75" thickBot="1" x14ac:dyDescent="0.3">
      <c r="A80" s="64" t="s">
        <v>75</v>
      </c>
      <c r="B80" s="69">
        <v>266</v>
      </c>
      <c r="C80" s="69">
        <v>168</v>
      </c>
    </row>
    <row r="81" spans="1:3" ht="15.75" thickBot="1" x14ac:dyDescent="0.3">
      <c r="A81" s="64" t="s">
        <v>76</v>
      </c>
      <c r="B81" s="69">
        <v>0</v>
      </c>
      <c r="C81" s="69">
        <v>0</v>
      </c>
    </row>
    <row r="82" spans="1:3" ht="15.75" thickBot="1" x14ac:dyDescent="0.3">
      <c r="A82" s="64" t="s">
        <v>77</v>
      </c>
      <c r="B82" s="69">
        <v>161</v>
      </c>
      <c r="C82" s="69">
        <v>105</v>
      </c>
    </row>
    <row r="83" spans="1:3" ht="15.75" thickBot="1" x14ac:dyDescent="0.3">
      <c r="A83" s="64" t="s">
        <v>78</v>
      </c>
      <c r="B83" s="69">
        <v>294</v>
      </c>
      <c r="C83" s="69">
        <v>140</v>
      </c>
    </row>
    <row r="84" spans="1:3" ht="15.75" thickBot="1" x14ac:dyDescent="0.3">
      <c r="A84" s="64" t="s">
        <v>79</v>
      </c>
      <c r="B84" s="69">
        <v>245</v>
      </c>
      <c r="C84" s="69">
        <v>147</v>
      </c>
    </row>
    <row r="85" spans="1:3" ht="15.75" thickBot="1" x14ac:dyDescent="0.3">
      <c r="A85" s="64" t="s">
        <v>80</v>
      </c>
      <c r="B85" s="69">
        <v>0</v>
      </c>
      <c r="C85" s="69">
        <v>0</v>
      </c>
    </row>
    <row r="86" spans="1:3" ht="15.75" thickBot="1" x14ac:dyDescent="0.3">
      <c r="A86" s="64" t="s">
        <v>81</v>
      </c>
      <c r="B86" s="69">
        <v>147</v>
      </c>
      <c r="C86" s="69">
        <v>56</v>
      </c>
    </row>
    <row r="87" spans="1:3" ht="15.75" thickBot="1" x14ac:dyDescent="0.3">
      <c r="A87" s="64" t="s">
        <v>82</v>
      </c>
      <c r="B87" s="65">
        <v>1008</v>
      </c>
      <c r="C87" s="69">
        <v>948.5</v>
      </c>
    </row>
    <row r="88" spans="1:3" ht="15.75" thickBot="1" x14ac:dyDescent="0.3">
      <c r="A88" s="64" t="s">
        <v>83</v>
      </c>
      <c r="B88" s="69">
        <v>539</v>
      </c>
      <c r="C88" s="69">
        <v>280</v>
      </c>
    </row>
    <row r="89" spans="1:3" ht="15.75" thickBot="1" x14ac:dyDescent="0.3">
      <c r="A89" s="64" t="s">
        <v>84</v>
      </c>
      <c r="B89" s="69">
        <v>140</v>
      </c>
      <c r="C89" s="69">
        <v>63</v>
      </c>
    </row>
    <row r="90" spans="1:3" ht="28.9" customHeight="1" thickBot="1" x14ac:dyDescent="0.3">
      <c r="A90" s="64" t="s">
        <v>85</v>
      </c>
      <c r="B90" s="69">
        <v>0</v>
      </c>
      <c r="C90" s="69">
        <v>0</v>
      </c>
    </row>
    <row r="91" spans="1:3" ht="15.75" thickBot="1" x14ac:dyDescent="0.3">
      <c r="A91" s="64" t="s">
        <v>86</v>
      </c>
      <c r="B91" s="69">
        <v>84</v>
      </c>
      <c r="C91" s="69">
        <v>70</v>
      </c>
    </row>
    <row r="92" spans="1:3" ht="15.75" thickBot="1" x14ac:dyDescent="0.3">
      <c r="A92" s="64" t="s">
        <v>87</v>
      </c>
      <c r="B92" s="69">
        <v>0</v>
      </c>
      <c r="C92" s="69">
        <v>0</v>
      </c>
    </row>
    <row r="93" spans="1:3" ht="15.75" thickBot="1" x14ac:dyDescent="0.3">
      <c r="A93" s="64" t="s">
        <v>88</v>
      </c>
      <c r="B93" s="69">
        <v>70</v>
      </c>
      <c r="C93" s="69">
        <v>35</v>
      </c>
    </row>
    <row r="94" spans="1:3" ht="15.75" thickBot="1" x14ac:dyDescent="0.3">
      <c r="A94" s="64" t="s">
        <v>89</v>
      </c>
      <c r="B94" s="68">
        <v>0</v>
      </c>
      <c r="C94" s="68">
        <v>0</v>
      </c>
    </row>
    <row r="95" spans="1:3" ht="15.75" thickBot="1" x14ac:dyDescent="0.3">
      <c r="A95" s="64" t="s">
        <v>90</v>
      </c>
      <c r="B95" s="67">
        <v>2954</v>
      </c>
      <c r="C95" s="67">
        <v>2012.5</v>
      </c>
    </row>
    <row r="96" spans="1:3" ht="15.75" thickBot="1" x14ac:dyDescent="0.3">
      <c r="A96" s="64" t="s">
        <v>91</v>
      </c>
      <c r="B96" s="63"/>
      <c r="C96" s="63"/>
    </row>
    <row r="97" spans="1:3" ht="15.75" thickBot="1" x14ac:dyDescent="0.3">
      <c r="A97" s="64" t="s">
        <v>92</v>
      </c>
      <c r="B97" s="69">
        <v>0</v>
      </c>
      <c r="C97" s="69">
        <v>0</v>
      </c>
    </row>
    <row r="98" spans="1:3" ht="15.75" thickBot="1" x14ac:dyDescent="0.3">
      <c r="A98" s="64" t="s">
        <v>93</v>
      </c>
      <c r="B98" s="69">
        <v>0</v>
      </c>
      <c r="C98" s="69">
        <v>0</v>
      </c>
    </row>
    <row r="99" spans="1:3" ht="15.75" thickBot="1" x14ac:dyDescent="0.3">
      <c r="A99" s="64" t="s">
        <v>94</v>
      </c>
      <c r="B99" s="69">
        <v>0</v>
      </c>
      <c r="C99" s="69">
        <v>0</v>
      </c>
    </row>
    <row r="100" spans="1:3" ht="15.75" thickBot="1" x14ac:dyDescent="0.3">
      <c r="A100" s="64" t="s">
        <v>95</v>
      </c>
      <c r="B100" s="69">
        <v>0</v>
      </c>
      <c r="C100" s="69">
        <v>0</v>
      </c>
    </row>
    <row r="101" spans="1:3" ht="15.75" thickBot="1" x14ac:dyDescent="0.3">
      <c r="A101" s="64" t="s">
        <v>96</v>
      </c>
      <c r="B101" s="69">
        <v>0</v>
      </c>
      <c r="C101" s="69">
        <v>0</v>
      </c>
    </row>
    <row r="102" spans="1:3" ht="15.75" thickBot="1" x14ac:dyDescent="0.3">
      <c r="A102" s="64" t="s">
        <v>97</v>
      </c>
      <c r="B102" s="69">
        <v>0</v>
      </c>
      <c r="C102" s="69">
        <v>0</v>
      </c>
    </row>
    <row r="103" spans="1:3" ht="28.9" customHeight="1" thickBot="1" x14ac:dyDescent="0.3">
      <c r="A103" s="64" t="s">
        <v>98</v>
      </c>
      <c r="B103" s="69">
        <v>0</v>
      </c>
      <c r="C103" s="69">
        <v>0</v>
      </c>
    </row>
    <row r="104" spans="1:3" ht="28.9" customHeight="1" thickBot="1" x14ac:dyDescent="0.3">
      <c r="A104" s="64" t="s">
        <v>99</v>
      </c>
      <c r="B104" s="69">
        <v>0</v>
      </c>
      <c r="C104" s="69">
        <v>0</v>
      </c>
    </row>
    <row r="105" spans="1:3" ht="15.75" thickBot="1" x14ac:dyDescent="0.3">
      <c r="A105" s="64" t="s">
        <v>100</v>
      </c>
      <c r="B105" s="69">
        <v>0</v>
      </c>
      <c r="C105" s="69">
        <v>0</v>
      </c>
    </row>
    <row r="106" spans="1:3" s="17" customFormat="1" ht="28.9" customHeight="1" thickBot="1" x14ac:dyDescent="0.25">
      <c r="A106" s="64" t="s">
        <v>101</v>
      </c>
      <c r="B106" s="69">
        <v>0</v>
      </c>
      <c r="C106" s="69">
        <v>0</v>
      </c>
    </row>
    <row r="107" spans="1:3" ht="15.75" thickBot="1" x14ac:dyDescent="0.3">
      <c r="A107" s="64" t="s">
        <v>102</v>
      </c>
      <c r="B107" s="69">
        <v>0</v>
      </c>
      <c r="C107" s="69">
        <v>0</v>
      </c>
    </row>
    <row r="108" spans="1:3" ht="15.75" thickBot="1" x14ac:dyDescent="0.3">
      <c r="A108" s="64" t="s">
        <v>103</v>
      </c>
      <c r="B108" s="69">
        <v>0</v>
      </c>
      <c r="C108" s="69">
        <v>0</v>
      </c>
    </row>
    <row r="109" spans="1:3" ht="15.75" thickBot="1" x14ac:dyDescent="0.3">
      <c r="A109" s="64" t="s">
        <v>104</v>
      </c>
      <c r="B109" s="69">
        <v>0</v>
      </c>
      <c r="C109" s="69">
        <v>0</v>
      </c>
    </row>
    <row r="110" spans="1:3" ht="15.75" thickBot="1" x14ac:dyDescent="0.3">
      <c r="A110" s="64" t="s">
        <v>105</v>
      </c>
      <c r="B110" s="69">
        <v>0</v>
      </c>
      <c r="C110" s="69">
        <v>0</v>
      </c>
    </row>
    <row r="111" spans="1:3" ht="15.75" thickBot="1" x14ac:dyDescent="0.3">
      <c r="A111" s="64" t="s">
        <v>106</v>
      </c>
      <c r="B111" s="68">
        <v>0</v>
      </c>
      <c r="C111" s="68">
        <v>0</v>
      </c>
    </row>
    <row r="112" spans="1:3" ht="15.75" thickBot="1" x14ac:dyDescent="0.3">
      <c r="A112" s="64" t="s">
        <v>107</v>
      </c>
      <c r="B112" s="67">
        <v>0</v>
      </c>
      <c r="C112" s="67">
        <v>0</v>
      </c>
    </row>
    <row r="113" spans="1:3" ht="15.75" thickBot="1" x14ac:dyDescent="0.3">
      <c r="A113" s="64" t="s">
        <v>108</v>
      </c>
      <c r="B113" s="63"/>
      <c r="C113" s="63"/>
    </row>
    <row r="114" spans="1:3" ht="15.75" thickBot="1" x14ac:dyDescent="0.3">
      <c r="A114" s="64" t="s">
        <v>109</v>
      </c>
      <c r="B114" s="69">
        <v>0</v>
      </c>
      <c r="C114" s="69">
        <v>0</v>
      </c>
    </row>
    <row r="115" spans="1:3" ht="15.75" thickBot="1" x14ac:dyDescent="0.3">
      <c r="A115" s="64" t="s">
        <v>110</v>
      </c>
      <c r="B115" s="69">
        <v>0</v>
      </c>
      <c r="C115" s="69">
        <v>0</v>
      </c>
    </row>
    <row r="116" spans="1:3" ht="15.75" thickBot="1" x14ac:dyDescent="0.3">
      <c r="A116" s="64" t="s">
        <v>111</v>
      </c>
      <c r="B116" s="69">
        <v>0</v>
      </c>
      <c r="C116" s="69">
        <v>0</v>
      </c>
    </row>
    <row r="117" spans="1:3" ht="15.75" thickBot="1" x14ac:dyDescent="0.3">
      <c r="A117" s="64" t="s">
        <v>112</v>
      </c>
      <c r="B117" s="69">
        <v>0</v>
      </c>
      <c r="C117" s="69">
        <v>0</v>
      </c>
    </row>
    <row r="118" spans="1:3" ht="15.75" thickBot="1" x14ac:dyDescent="0.3">
      <c r="A118" s="64" t="s">
        <v>113</v>
      </c>
      <c r="B118" s="69">
        <v>0</v>
      </c>
      <c r="C118" s="69">
        <v>0</v>
      </c>
    </row>
    <row r="119" spans="1:3" ht="15.75" thickBot="1" x14ac:dyDescent="0.3">
      <c r="A119" s="64" t="s">
        <v>114</v>
      </c>
      <c r="B119" s="69">
        <v>0</v>
      </c>
      <c r="C119" s="69">
        <v>0</v>
      </c>
    </row>
    <row r="120" spans="1:3" ht="15.75" thickBot="1" x14ac:dyDescent="0.3">
      <c r="A120" s="64" t="s">
        <v>115</v>
      </c>
      <c r="B120" s="69">
        <v>0</v>
      </c>
      <c r="C120" s="69">
        <v>0</v>
      </c>
    </row>
    <row r="121" spans="1:3" ht="15.75" thickBot="1" x14ac:dyDescent="0.3">
      <c r="A121" s="64" t="s">
        <v>116</v>
      </c>
      <c r="B121" s="69">
        <v>0</v>
      </c>
      <c r="C121" s="69">
        <v>0</v>
      </c>
    </row>
    <row r="122" spans="1:3" ht="15.75" thickBot="1" x14ac:dyDescent="0.3">
      <c r="A122" s="64" t="s">
        <v>117</v>
      </c>
      <c r="B122" s="69">
        <v>0</v>
      </c>
      <c r="C122" s="69">
        <v>0</v>
      </c>
    </row>
    <row r="123" spans="1:3" ht="15.75" thickBot="1" x14ac:dyDescent="0.3">
      <c r="A123" s="64" t="s">
        <v>118</v>
      </c>
      <c r="B123" s="69">
        <v>0</v>
      </c>
      <c r="C123" s="69">
        <v>0</v>
      </c>
    </row>
    <row r="124" spans="1:3" ht="15.75" thickBot="1" x14ac:dyDescent="0.3">
      <c r="A124" s="64" t="s">
        <v>119</v>
      </c>
      <c r="B124" s="68">
        <v>0</v>
      </c>
      <c r="C124" s="68">
        <v>0</v>
      </c>
    </row>
    <row r="125" spans="1:3" ht="15.75" thickBot="1" x14ac:dyDescent="0.3">
      <c r="A125" s="64" t="s">
        <v>120</v>
      </c>
      <c r="B125" s="70">
        <v>0</v>
      </c>
      <c r="C125" s="70">
        <v>0</v>
      </c>
    </row>
    <row r="126" spans="1:3" ht="15.75" thickBot="1" x14ac:dyDescent="0.3">
      <c r="A126" s="64" t="s">
        <v>121</v>
      </c>
      <c r="B126" s="67">
        <v>2954</v>
      </c>
      <c r="C126" s="67">
        <v>2012.5</v>
      </c>
    </row>
    <row r="127" spans="1:3" ht="15.75" thickBot="1" x14ac:dyDescent="0.3">
      <c r="A127" s="64" t="s">
        <v>122</v>
      </c>
      <c r="B127" s="63"/>
      <c r="C127" s="63"/>
    </row>
    <row r="128" spans="1:3" ht="15.75" thickBot="1" x14ac:dyDescent="0.3">
      <c r="A128" s="64" t="s">
        <v>123</v>
      </c>
      <c r="B128" s="63"/>
      <c r="C128" s="63"/>
    </row>
    <row r="129" spans="1:3" ht="15.75" thickBot="1" x14ac:dyDescent="0.3">
      <c r="A129" s="64" t="s">
        <v>124</v>
      </c>
      <c r="B129" s="69">
        <v>0</v>
      </c>
      <c r="C129" s="69">
        <v>0</v>
      </c>
    </row>
    <row r="130" spans="1:3" ht="15.75" thickBot="1" x14ac:dyDescent="0.3">
      <c r="A130" s="64" t="s">
        <v>125</v>
      </c>
      <c r="B130" s="69">
        <v>204</v>
      </c>
      <c r="C130" s="69">
        <v>102</v>
      </c>
    </row>
    <row r="131" spans="1:3" ht="15.75" thickBot="1" x14ac:dyDescent="0.3">
      <c r="A131" s="64" t="s">
        <v>126</v>
      </c>
      <c r="B131" s="69">
        <v>90</v>
      </c>
      <c r="C131" s="69">
        <v>54</v>
      </c>
    </row>
    <row r="132" spans="1:3" ht="15.75" thickBot="1" x14ac:dyDescent="0.3">
      <c r="A132" s="64" t="s">
        <v>127</v>
      </c>
      <c r="B132" s="69">
        <v>510</v>
      </c>
      <c r="C132" s="69">
        <v>246</v>
      </c>
    </row>
    <row r="133" spans="1:3" ht="15.75" thickBot="1" x14ac:dyDescent="0.3">
      <c r="A133" s="64" t="s">
        <v>128</v>
      </c>
      <c r="B133" s="69">
        <v>174</v>
      </c>
      <c r="C133" s="69">
        <v>120</v>
      </c>
    </row>
    <row r="134" spans="1:3" ht="15.75" thickBot="1" x14ac:dyDescent="0.3">
      <c r="A134" s="64" t="s">
        <v>129</v>
      </c>
      <c r="B134" s="69">
        <v>102</v>
      </c>
      <c r="C134" s="69">
        <v>84</v>
      </c>
    </row>
    <row r="135" spans="1:3" ht="15.75" thickBot="1" x14ac:dyDescent="0.3">
      <c r="A135" s="64" t="s">
        <v>130</v>
      </c>
      <c r="B135" s="69">
        <v>7</v>
      </c>
      <c r="C135" s="69">
        <v>0</v>
      </c>
    </row>
    <row r="136" spans="1:3" ht="15.75" thickBot="1" x14ac:dyDescent="0.3">
      <c r="A136" s="64" t="s">
        <v>131</v>
      </c>
      <c r="B136" s="69">
        <v>54</v>
      </c>
      <c r="C136" s="69">
        <v>24</v>
      </c>
    </row>
    <row r="137" spans="1:3" ht="15.75" thickBot="1" x14ac:dyDescent="0.3">
      <c r="A137" s="64" t="s">
        <v>132</v>
      </c>
      <c r="B137" s="69">
        <v>174</v>
      </c>
      <c r="C137" s="69">
        <v>90</v>
      </c>
    </row>
    <row r="138" spans="1:3" ht="15.75" thickBot="1" x14ac:dyDescent="0.3">
      <c r="A138" s="64" t="s">
        <v>133</v>
      </c>
      <c r="B138" s="69">
        <v>528</v>
      </c>
      <c r="C138" s="69">
        <v>336</v>
      </c>
    </row>
    <row r="139" spans="1:3" ht="15.75" thickBot="1" x14ac:dyDescent="0.3">
      <c r="A139" s="64" t="s">
        <v>134</v>
      </c>
      <c r="B139" s="68">
        <v>966</v>
      </c>
      <c r="C139" s="68">
        <v>900</v>
      </c>
    </row>
    <row r="140" spans="1:3" ht="15.75" thickBot="1" x14ac:dyDescent="0.3">
      <c r="A140" s="64" t="s">
        <v>135</v>
      </c>
      <c r="B140" s="67">
        <v>2809</v>
      </c>
      <c r="C140" s="67">
        <v>1956</v>
      </c>
    </row>
    <row r="141" spans="1:3" ht="15.75" thickBot="1" x14ac:dyDescent="0.3">
      <c r="A141" s="64" t="s">
        <v>136</v>
      </c>
      <c r="B141" s="63"/>
      <c r="C141" s="63"/>
    </row>
    <row r="142" spans="1:3" ht="15.75" thickBot="1" x14ac:dyDescent="0.3">
      <c r="A142" s="64" t="s">
        <v>137</v>
      </c>
      <c r="B142" s="69">
        <v>0</v>
      </c>
      <c r="C142" s="69">
        <v>0</v>
      </c>
    </row>
    <row r="143" spans="1:3" ht="15.75" thickBot="1" x14ac:dyDescent="0.3">
      <c r="A143" s="64" t="s">
        <v>138</v>
      </c>
      <c r="B143" s="69">
        <v>0</v>
      </c>
      <c r="C143" s="69">
        <v>0</v>
      </c>
    </row>
    <row r="144" spans="1:3" ht="15.75" thickBot="1" x14ac:dyDescent="0.3">
      <c r="A144" s="64" t="s">
        <v>139</v>
      </c>
      <c r="B144" s="69">
        <v>0</v>
      </c>
      <c r="C144" s="69">
        <v>0</v>
      </c>
    </row>
    <row r="145" spans="1:3" ht="15.75" thickBot="1" x14ac:dyDescent="0.3">
      <c r="A145" s="64" t="s">
        <v>140</v>
      </c>
      <c r="B145" s="69">
        <v>0</v>
      </c>
      <c r="C145" s="69">
        <v>0</v>
      </c>
    </row>
    <row r="146" spans="1:3" ht="15.75" thickBot="1" x14ac:dyDescent="0.3">
      <c r="A146" s="64" t="s">
        <v>141</v>
      </c>
      <c r="B146" s="69">
        <v>0</v>
      </c>
      <c r="C146" s="69">
        <v>0</v>
      </c>
    </row>
    <row r="147" spans="1:3" ht="15.75" thickBot="1" x14ac:dyDescent="0.3">
      <c r="A147" s="64" t="s">
        <v>142</v>
      </c>
      <c r="B147" s="69">
        <v>0</v>
      </c>
      <c r="C147" s="69">
        <v>0</v>
      </c>
    </row>
    <row r="148" spans="1:3" ht="15.75" thickBot="1" x14ac:dyDescent="0.3">
      <c r="A148" s="64" t="s">
        <v>143</v>
      </c>
      <c r="B148" s="69">
        <v>0</v>
      </c>
      <c r="C148" s="69">
        <v>0</v>
      </c>
    </row>
    <row r="149" spans="1:3" ht="15.75" thickBot="1" x14ac:dyDescent="0.3">
      <c r="A149" s="64" t="s">
        <v>144</v>
      </c>
      <c r="B149" s="68">
        <v>0</v>
      </c>
      <c r="C149" s="68">
        <v>0</v>
      </c>
    </row>
    <row r="150" spans="1:3" ht="15.75" thickBot="1" x14ac:dyDescent="0.3">
      <c r="A150" s="64" t="s">
        <v>145</v>
      </c>
      <c r="B150" s="67">
        <v>0</v>
      </c>
      <c r="C150" s="67">
        <v>0</v>
      </c>
    </row>
    <row r="151" spans="1:3" ht="15.75" thickBot="1" x14ac:dyDescent="0.3">
      <c r="A151" s="64" t="s">
        <v>146</v>
      </c>
      <c r="B151" s="63"/>
      <c r="C151" s="63"/>
    </row>
    <row r="152" spans="1:3" ht="15.75" thickBot="1" x14ac:dyDescent="0.3">
      <c r="A152" s="64" t="s">
        <v>147</v>
      </c>
      <c r="B152" s="69">
        <v>0</v>
      </c>
      <c r="C152" s="69">
        <v>0</v>
      </c>
    </row>
    <row r="153" spans="1:3" ht="15.75" thickBot="1" x14ac:dyDescent="0.3">
      <c r="A153" s="64" t="s">
        <v>148</v>
      </c>
      <c r="B153" s="69">
        <v>0</v>
      </c>
      <c r="C153" s="69">
        <v>0</v>
      </c>
    </row>
    <row r="154" spans="1:3" ht="15.75" thickBot="1" x14ac:dyDescent="0.3">
      <c r="A154" s="64" t="s">
        <v>149</v>
      </c>
      <c r="B154" s="69">
        <v>0</v>
      </c>
      <c r="C154" s="69">
        <v>0</v>
      </c>
    </row>
    <row r="155" spans="1:3" ht="15.75" thickBot="1" x14ac:dyDescent="0.3">
      <c r="A155" s="64" t="s">
        <v>150</v>
      </c>
      <c r="B155" s="68">
        <v>0</v>
      </c>
      <c r="C155" s="68">
        <v>0</v>
      </c>
    </row>
    <row r="156" spans="1:3" ht="15.75" thickBot="1" x14ac:dyDescent="0.3">
      <c r="A156" s="64" t="s">
        <v>151</v>
      </c>
      <c r="B156" s="70">
        <v>0</v>
      </c>
      <c r="C156" s="70">
        <v>0</v>
      </c>
    </row>
    <row r="157" spans="1:3" ht="15.75" thickBot="1" x14ac:dyDescent="0.3">
      <c r="A157" s="64" t="s">
        <v>152</v>
      </c>
      <c r="B157" s="67">
        <v>2809</v>
      </c>
      <c r="C157" s="67">
        <v>1956</v>
      </c>
    </row>
    <row r="158" spans="1:3" ht="15.75" thickBot="1" x14ac:dyDescent="0.3">
      <c r="A158" s="64" t="s">
        <v>153</v>
      </c>
      <c r="B158" s="69">
        <v>54</v>
      </c>
      <c r="C158" s="69">
        <v>0</v>
      </c>
    </row>
    <row r="159" spans="1:3" ht="15.75" thickBot="1" x14ac:dyDescent="0.3">
      <c r="A159" s="64" t="s">
        <v>154</v>
      </c>
      <c r="B159" s="69">
        <v>0</v>
      </c>
      <c r="C159" s="69">
        <v>0</v>
      </c>
    </row>
    <row r="160" spans="1:3" ht="15.75" thickBot="1" x14ac:dyDescent="0.3">
      <c r="A160" s="64" t="s">
        <v>155</v>
      </c>
      <c r="B160" s="68">
        <v>0</v>
      </c>
      <c r="C160" s="68">
        <v>0</v>
      </c>
    </row>
    <row r="161" spans="1:3" ht="15.75" thickBot="1" x14ac:dyDescent="0.3">
      <c r="A161" s="64" t="s">
        <v>156</v>
      </c>
      <c r="B161" s="70">
        <v>74585.86</v>
      </c>
      <c r="C161" s="70">
        <v>74116.44</v>
      </c>
    </row>
    <row r="162" spans="1:3" ht="15.75" thickBot="1" x14ac:dyDescent="0.3">
      <c r="A162" s="64" t="s">
        <v>157</v>
      </c>
      <c r="B162" s="70">
        <v>74585.86</v>
      </c>
      <c r="C162" s="70">
        <v>74116.44</v>
      </c>
    </row>
    <row r="163" spans="1:3" ht="15.75" thickBot="1" x14ac:dyDescent="0.3">
      <c r="A163" s="64" t="s">
        <v>158</v>
      </c>
      <c r="B163" s="67">
        <v>74585.86</v>
      </c>
      <c r="C163" s="67">
        <v>74116.44</v>
      </c>
    </row>
    <row r="164" spans="1:3" ht="15.75" thickBot="1" x14ac:dyDescent="0.3">
      <c r="A164" s="64" t="s">
        <v>159</v>
      </c>
      <c r="B164" s="63"/>
      <c r="C164" s="63"/>
    </row>
    <row r="165" spans="1:3" ht="15.75" thickBot="1" x14ac:dyDescent="0.3">
      <c r="A165" s="64" t="s">
        <v>160</v>
      </c>
      <c r="B165" s="65">
        <v>101931.99</v>
      </c>
      <c r="C165" s="65">
        <v>117861.08</v>
      </c>
    </row>
    <row r="166" spans="1:3" ht="15.75" thickBot="1" x14ac:dyDescent="0.3">
      <c r="A166" s="64" t="s">
        <v>161</v>
      </c>
      <c r="B166" s="69">
        <v>29.85</v>
      </c>
      <c r="C166" s="69">
        <v>29.85</v>
      </c>
    </row>
    <row r="167" spans="1:3" ht="15.75" thickBot="1" x14ac:dyDescent="0.3">
      <c r="A167" s="64" t="s">
        <v>162</v>
      </c>
      <c r="B167" s="63"/>
      <c r="C167" s="63"/>
    </row>
    <row r="168" spans="1:3" ht="15.75" thickBot="1" x14ac:dyDescent="0.3">
      <c r="A168" s="64" t="s">
        <v>163</v>
      </c>
      <c r="B168" s="69">
        <v>46.11</v>
      </c>
      <c r="C168" s="69">
        <v>46.11</v>
      </c>
    </row>
    <row r="169" spans="1:3" ht="15.75" thickBot="1" x14ac:dyDescent="0.3">
      <c r="A169" s="64" t="s">
        <v>164</v>
      </c>
      <c r="B169" s="65">
        <v>6550.77</v>
      </c>
      <c r="C169" s="65">
        <v>6550.77</v>
      </c>
    </row>
    <row r="170" spans="1:3" ht="15.75" thickBot="1" x14ac:dyDescent="0.3">
      <c r="A170" s="64" t="s">
        <v>165</v>
      </c>
      <c r="B170" s="65">
        <v>2977.73</v>
      </c>
      <c r="C170" s="65">
        <v>2977.73</v>
      </c>
    </row>
    <row r="171" spans="1:3" ht="15.75" thickBot="1" x14ac:dyDescent="0.3">
      <c r="A171" s="64" t="s">
        <v>166</v>
      </c>
      <c r="B171" s="65">
        <v>5888.04</v>
      </c>
      <c r="C171" s="65">
        <v>5888.04</v>
      </c>
    </row>
    <row r="172" spans="1:3" ht="15.75" thickBot="1" x14ac:dyDescent="0.3">
      <c r="A172" s="64" t="s">
        <v>167</v>
      </c>
      <c r="B172" s="69">
        <v>911.9</v>
      </c>
      <c r="C172" s="69">
        <v>911.9</v>
      </c>
    </row>
    <row r="173" spans="1:3" ht="15.75" thickBot="1" x14ac:dyDescent="0.3">
      <c r="A173" s="64" t="s">
        <v>168</v>
      </c>
      <c r="B173" s="65">
        <v>4319.8900000000003</v>
      </c>
      <c r="C173" s="65">
        <v>4319.8900000000003</v>
      </c>
    </row>
    <row r="174" spans="1:3" ht="15.75" thickBot="1" x14ac:dyDescent="0.3">
      <c r="A174" s="64" t="s">
        <v>169</v>
      </c>
      <c r="B174" s="65">
        <v>1422.69</v>
      </c>
      <c r="C174" s="65">
        <v>1422.69</v>
      </c>
    </row>
    <row r="175" spans="1:3" ht="15.75" thickBot="1" x14ac:dyDescent="0.3">
      <c r="A175" s="64" t="s">
        <v>170</v>
      </c>
      <c r="B175" s="65">
        <v>2341.67</v>
      </c>
      <c r="C175" s="65">
        <v>2341.67</v>
      </c>
    </row>
    <row r="176" spans="1:3" ht="15.75" thickBot="1" x14ac:dyDescent="0.3">
      <c r="A176" s="64" t="s">
        <v>171</v>
      </c>
      <c r="B176" s="65">
        <v>2383.7600000000002</v>
      </c>
      <c r="C176" s="65">
        <v>2383.7600000000002</v>
      </c>
    </row>
    <row r="177" spans="1:3" ht="15.75" thickBot="1" x14ac:dyDescent="0.3">
      <c r="A177" s="64" t="s">
        <v>172</v>
      </c>
      <c r="B177" s="66">
        <v>1116</v>
      </c>
      <c r="C177" s="66">
        <v>1116</v>
      </c>
    </row>
    <row r="178" spans="1:3" ht="15.75" thickBot="1" x14ac:dyDescent="0.3">
      <c r="A178" s="64" t="s">
        <v>173</v>
      </c>
      <c r="B178" s="67">
        <v>27958.560000000001</v>
      </c>
      <c r="C178" s="67">
        <v>27958.560000000001</v>
      </c>
    </row>
    <row r="179" spans="1:3" ht="15.75" thickBot="1" x14ac:dyDescent="0.3">
      <c r="A179" s="64" t="s">
        <v>174</v>
      </c>
      <c r="B179" s="63"/>
      <c r="C179" s="63"/>
    </row>
    <row r="180" spans="1:3" ht="15.75" thickBot="1" x14ac:dyDescent="0.3">
      <c r="A180" s="64" t="s">
        <v>175</v>
      </c>
      <c r="B180" s="65">
        <v>3282.07</v>
      </c>
      <c r="C180" s="65">
        <v>3282.07</v>
      </c>
    </row>
    <row r="181" spans="1:3" ht="15.75" thickBot="1" x14ac:dyDescent="0.3">
      <c r="A181" s="64" t="s">
        <v>176</v>
      </c>
      <c r="B181" s="65">
        <v>2428.7800000000002</v>
      </c>
      <c r="C181" s="65">
        <v>2428.7800000000002</v>
      </c>
    </row>
    <row r="182" spans="1:3" ht="15.75" thickBot="1" x14ac:dyDescent="0.3">
      <c r="A182" s="64" t="s">
        <v>177</v>
      </c>
      <c r="B182" s="69">
        <v>0</v>
      </c>
      <c r="C182" s="69">
        <v>0</v>
      </c>
    </row>
    <row r="183" spans="1:3" ht="15.75" thickBot="1" x14ac:dyDescent="0.3">
      <c r="A183" s="64" t="s">
        <v>178</v>
      </c>
      <c r="B183" s="65">
        <v>4732.7299999999996</v>
      </c>
      <c r="C183" s="65">
        <v>4732.7299999999996</v>
      </c>
    </row>
    <row r="184" spans="1:3" ht="15.75" thickBot="1" x14ac:dyDescent="0.3">
      <c r="A184" s="64" t="s">
        <v>179</v>
      </c>
      <c r="B184" s="65">
        <v>1224.6099999999999</v>
      </c>
      <c r="C184" s="65">
        <v>1224.6099999999999</v>
      </c>
    </row>
    <row r="185" spans="1:3" ht="15.75" thickBot="1" x14ac:dyDescent="0.3">
      <c r="A185" s="64" t="s">
        <v>180</v>
      </c>
      <c r="B185" s="65">
        <v>2651.5</v>
      </c>
      <c r="C185" s="65">
        <v>2651.5</v>
      </c>
    </row>
    <row r="186" spans="1:3" ht="15.75" thickBot="1" x14ac:dyDescent="0.3">
      <c r="A186" s="64" t="s">
        <v>181</v>
      </c>
      <c r="B186" s="69">
        <v>0</v>
      </c>
      <c r="C186" s="69">
        <v>0</v>
      </c>
    </row>
    <row r="187" spans="1:3" ht="15.75" thickBot="1" x14ac:dyDescent="0.3">
      <c r="A187" s="64" t="s">
        <v>182</v>
      </c>
      <c r="B187" s="65">
        <v>4245.13</v>
      </c>
      <c r="C187" s="65">
        <v>4245.13</v>
      </c>
    </row>
    <row r="188" spans="1:3" ht="15.75" thickBot="1" x14ac:dyDescent="0.3">
      <c r="A188" s="64" t="s">
        <v>183</v>
      </c>
      <c r="B188" s="65">
        <v>1285.3</v>
      </c>
      <c r="C188" s="65">
        <v>1285.3</v>
      </c>
    </row>
    <row r="189" spans="1:3" ht="15.75" thickBot="1" x14ac:dyDescent="0.3">
      <c r="A189" s="64" t="s">
        <v>184</v>
      </c>
      <c r="B189" s="69">
        <v>327.08999999999997</v>
      </c>
      <c r="C189" s="69">
        <v>327.08999999999997</v>
      </c>
    </row>
    <row r="190" spans="1:3" ht="15.75" thickBot="1" x14ac:dyDescent="0.3">
      <c r="A190" s="64" t="s">
        <v>185</v>
      </c>
      <c r="B190" s="65">
        <v>3552.77</v>
      </c>
      <c r="C190" s="65">
        <v>3552.77</v>
      </c>
    </row>
    <row r="191" spans="1:3" ht="15.75" thickBot="1" x14ac:dyDescent="0.3">
      <c r="A191" s="64" t="s">
        <v>186</v>
      </c>
      <c r="B191" s="65">
        <v>2845.1</v>
      </c>
      <c r="C191" s="65">
        <v>2845.1</v>
      </c>
    </row>
    <row r="192" spans="1:3" ht="15.75" thickBot="1" x14ac:dyDescent="0.3">
      <c r="A192" s="64" t="s">
        <v>187</v>
      </c>
      <c r="B192" s="68">
        <v>220</v>
      </c>
      <c r="C192" s="68">
        <v>145</v>
      </c>
    </row>
    <row r="193" spans="1:3" ht="15.75" thickBot="1" x14ac:dyDescent="0.3">
      <c r="A193" s="64" t="s">
        <v>188</v>
      </c>
      <c r="B193" s="67">
        <v>3065.1</v>
      </c>
      <c r="C193" s="67">
        <v>2990.1</v>
      </c>
    </row>
    <row r="194" spans="1:3" ht="15.75" thickBot="1" x14ac:dyDescent="0.3">
      <c r="A194" s="64" t="s">
        <v>189</v>
      </c>
      <c r="B194" s="66">
        <v>2021.97</v>
      </c>
      <c r="C194" s="66">
        <v>2021.97</v>
      </c>
    </row>
    <row r="195" spans="1:3" ht="15.75" thickBot="1" x14ac:dyDescent="0.3">
      <c r="A195" s="64" t="s">
        <v>190</v>
      </c>
      <c r="B195" s="67">
        <v>28817.05</v>
      </c>
      <c r="C195" s="67">
        <v>28742.05</v>
      </c>
    </row>
    <row r="196" spans="1:3" ht="15.75" thickBot="1" x14ac:dyDescent="0.3">
      <c r="A196" s="64" t="s">
        <v>191</v>
      </c>
      <c r="B196" s="66">
        <v>-25441.55</v>
      </c>
      <c r="C196" s="66">
        <v>-15929.09</v>
      </c>
    </row>
    <row r="197" spans="1:3" ht="15.75" thickBot="1" x14ac:dyDescent="0.3">
      <c r="A197" s="64" t="s">
        <v>192</v>
      </c>
      <c r="B197" s="70">
        <v>133295.9</v>
      </c>
      <c r="C197" s="70">
        <v>158662.45000000001</v>
      </c>
    </row>
    <row r="198" spans="1:3" ht="15.75" thickBot="1" x14ac:dyDescent="0.3">
      <c r="A198" s="64" t="s">
        <v>193</v>
      </c>
      <c r="B198" s="67">
        <v>207881.76</v>
      </c>
      <c r="C198" s="67">
        <v>232778.89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79" t="s">
        <v>617</v>
      </c>
      <c r="B202" s="80"/>
      <c r="C202" s="81"/>
    </row>
    <row r="203" spans="1:3" x14ac:dyDescent="0.25">
      <c r="A203" s="78"/>
      <c r="B203" s="78"/>
      <c r="C203" s="78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55"/>
  <sheetViews>
    <sheetView workbookViewId="0">
      <pane xSplit="8" ySplit="5" topLeftCell="I197" activePane="bottomRight" state="frozenSplit"/>
      <selection pane="topRight" activeCell="I1" sqref="I1"/>
      <selection pane="bottomLeft" activeCell="A6" sqref="A6"/>
      <selection pane="bottomRight" activeCell="J367" sqref="J367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194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618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619</v>
      </c>
      <c r="J5" s="21" t="s">
        <v>620</v>
      </c>
      <c r="K5" s="21" t="s">
        <v>195</v>
      </c>
      <c r="L5" s="21" t="s">
        <v>196</v>
      </c>
    </row>
    <row r="6" spans="1:12" x14ac:dyDescent="0.25">
      <c r="A6" s="2"/>
      <c r="B6" s="2"/>
      <c r="C6" s="2"/>
      <c r="D6" s="28" t="s">
        <v>197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198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199</v>
      </c>
      <c r="G8" s="27"/>
      <c r="H8"/>
      <c r="I8" s="30">
        <v>254.35</v>
      </c>
      <c r="J8" s="35">
        <v>45380.39</v>
      </c>
      <c r="K8" s="35">
        <v>51666</v>
      </c>
      <c r="L8" s="32">
        <f>J8/K8</f>
        <v>0.8783414624704835</v>
      </c>
    </row>
    <row r="9" spans="1:12" x14ac:dyDescent="0.25">
      <c r="A9" s="2"/>
      <c r="B9" s="2"/>
      <c r="C9" s="2"/>
      <c r="D9" s="27"/>
      <c r="E9" s="27"/>
      <c r="F9" s="28" t="s">
        <v>200</v>
      </c>
      <c r="G9" s="27"/>
      <c r="H9"/>
      <c r="I9" s="30">
        <v>0</v>
      </c>
      <c r="J9" s="35">
        <v>14242.62</v>
      </c>
      <c r="K9" s="35">
        <v>23980</v>
      </c>
      <c r="L9" s="32">
        <f t="shared" ref="L9:L11" si="0">J9/K9</f>
        <v>0.59393744787322778</v>
      </c>
    </row>
    <row r="10" spans="1:12" x14ac:dyDescent="0.25">
      <c r="A10" s="2"/>
      <c r="B10" s="2"/>
      <c r="C10" s="2"/>
      <c r="D10" s="27"/>
      <c r="E10" s="27"/>
      <c r="F10" s="28" t="s">
        <v>201</v>
      </c>
      <c r="G10" s="27"/>
      <c r="H10"/>
      <c r="I10" s="30">
        <v>0</v>
      </c>
      <c r="J10" s="35">
        <v>924.9</v>
      </c>
      <c r="K10" s="35">
        <v>944</v>
      </c>
      <c r="L10" s="32">
        <f t="shared" si="0"/>
        <v>0.97976694915254237</v>
      </c>
    </row>
    <row r="11" spans="1:12" x14ac:dyDescent="0.25">
      <c r="A11" s="2"/>
      <c r="B11" s="2"/>
      <c r="C11" s="2"/>
      <c r="D11" s="27"/>
      <c r="E11" s="27"/>
      <c r="F11" s="28" t="s">
        <v>202</v>
      </c>
      <c r="G11" s="27"/>
      <c r="H11"/>
      <c r="I11" s="30">
        <v>0</v>
      </c>
      <c r="J11" s="35">
        <v>1899.33</v>
      </c>
      <c r="K11" s="35">
        <v>2590</v>
      </c>
      <c r="L11" s="32">
        <f t="shared" si="0"/>
        <v>0.73333204633204629</v>
      </c>
    </row>
    <row r="12" spans="1:12" x14ac:dyDescent="0.25">
      <c r="A12" s="2"/>
      <c r="B12" s="2"/>
      <c r="C12" s="2"/>
      <c r="D12" s="27"/>
      <c r="E12" s="27"/>
      <c r="F12" s="28" t="s">
        <v>203</v>
      </c>
      <c r="G12" s="27"/>
      <c r="H12"/>
      <c r="I12" s="31">
        <v>0</v>
      </c>
      <c r="J12" s="36">
        <v>992.84</v>
      </c>
      <c r="K12" s="36">
        <v>0</v>
      </c>
      <c r="L12" s="33">
        <v>0</v>
      </c>
    </row>
    <row r="13" spans="1:12" x14ac:dyDescent="0.25">
      <c r="A13" s="2"/>
      <c r="B13" s="2"/>
      <c r="C13" s="2"/>
      <c r="D13" s="27"/>
      <c r="E13" s="28" t="s">
        <v>204</v>
      </c>
      <c r="F13" s="27"/>
      <c r="G13" s="27"/>
      <c r="H13" s="29"/>
      <c r="I13" s="30">
        <f>SUM(I8:I12)</f>
        <v>254.35</v>
      </c>
      <c r="J13" s="30">
        <f>SUM(J8:J12)</f>
        <v>63440.08</v>
      </c>
      <c r="K13" s="35">
        <f>SUM(K8:K12)</f>
        <v>79180</v>
      </c>
      <c r="L13" s="32">
        <f>J13/K13</f>
        <v>0.8012134377368022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205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206</v>
      </c>
      <c r="G16" s="27"/>
      <c r="H16" s="29"/>
      <c r="I16" s="30">
        <v>300</v>
      </c>
      <c r="J16" s="35">
        <v>4050</v>
      </c>
      <c r="K16" s="35">
        <v>9000</v>
      </c>
      <c r="L16" s="32">
        <f t="shared" ref="L16:L20" si="1">J16/K16</f>
        <v>0.45</v>
      </c>
    </row>
    <row r="17" spans="1:12" x14ac:dyDescent="0.25">
      <c r="A17" s="2"/>
      <c r="B17" s="2"/>
      <c r="C17" s="2"/>
      <c r="D17" s="27"/>
      <c r="E17" s="27"/>
      <c r="F17" s="28" t="s">
        <v>207</v>
      </c>
      <c r="G17" s="27"/>
      <c r="H17" s="29"/>
      <c r="I17" s="30">
        <v>0</v>
      </c>
      <c r="J17" s="35">
        <v>2550</v>
      </c>
      <c r="K17" s="35">
        <v>4200</v>
      </c>
      <c r="L17" s="32">
        <f t="shared" si="1"/>
        <v>0.6071428571428571</v>
      </c>
    </row>
    <row r="18" spans="1:12" x14ac:dyDescent="0.25">
      <c r="A18" s="2"/>
      <c r="B18" s="2"/>
      <c r="C18" s="2"/>
      <c r="D18" s="27"/>
      <c r="E18" s="27"/>
      <c r="F18" s="28" t="s">
        <v>208</v>
      </c>
      <c r="G18" s="27"/>
      <c r="H18" s="29"/>
      <c r="I18" s="30">
        <v>175</v>
      </c>
      <c r="J18" s="35">
        <v>2275</v>
      </c>
      <c r="K18" s="35">
        <v>1575</v>
      </c>
      <c r="L18" s="32">
        <f t="shared" si="1"/>
        <v>1.4444444444444444</v>
      </c>
    </row>
    <row r="19" spans="1:12" x14ac:dyDescent="0.25">
      <c r="A19" s="2"/>
      <c r="B19" s="2"/>
      <c r="C19" s="2"/>
      <c r="D19" s="27"/>
      <c r="E19" s="27"/>
      <c r="F19" s="28" t="s">
        <v>209</v>
      </c>
      <c r="G19" s="27"/>
      <c r="H19" s="29"/>
      <c r="I19" s="31">
        <v>0</v>
      </c>
      <c r="J19" s="36">
        <v>1000</v>
      </c>
      <c r="K19" s="36">
        <v>1000</v>
      </c>
      <c r="L19" s="33">
        <f t="shared" si="1"/>
        <v>1</v>
      </c>
    </row>
    <row r="20" spans="1:12" x14ac:dyDescent="0.25">
      <c r="A20" s="2"/>
      <c r="B20" s="2"/>
      <c r="C20" s="2"/>
      <c r="D20" s="27"/>
      <c r="E20" s="28" t="s">
        <v>210</v>
      </c>
      <c r="F20" s="27"/>
      <c r="G20" s="27"/>
      <c r="H20" s="29"/>
      <c r="I20" s="30">
        <f>SUM(I16:I19)</f>
        <v>475</v>
      </c>
      <c r="J20" s="30">
        <f>SUM(J16:J19)</f>
        <v>9875</v>
      </c>
      <c r="K20" s="30">
        <f>SUM(K16:K19)</f>
        <v>15775</v>
      </c>
      <c r="L20" s="32">
        <f t="shared" si="1"/>
        <v>0.62599049128367668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212</v>
      </c>
      <c r="G23" s="27"/>
      <c r="H23"/>
      <c r="I23" s="30">
        <v>50</v>
      </c>
      <c r="J23" s="35">
        <v>50</v>
      </c>
      <c r="K23" s="35">
        <v>100</v>
      </c>
      <c r="L23" s="32">
        <f t="shared" ref="L23:L27" si="2">J23/K23</f>
        <v>0.5</v>
      </c>
    </row>
    <row r="24" spans="1:12" x14ac:dyDescent="0.25">
      <c r="A24" s="2"/>
      <c r="B24" s="2"/>
      <c r="C24" s="2"/>
      <c r="D24" s="27"/>
      <c r="E24" s="27"/>
      <c r="F24" s="28" t="s">
        <v>213</v>
      </c>
      <c r="G24" s="27"/>
      <c r="H24"/>
      <c r="I24" s="30">
        <v>0</v>
      </c>
      <c r="J24" s="35">
        <v>350</v>
      </c>
      <c r="K24" s="35">
        <v>210</v>
      </c>
      <c r="L24" s="32">
        <f t="shared" si="2"/>
        <v>1.6666666666666667</v>
      </c>
    </row>
    <row r="25" spans="1:12" x14ac:dyDescent="0.25">
      <c r="A25" s="2"/>
      <c r="B25" s="2"/>
      <c r="C25" s="2"/>
      <c r="D25" s="27"/>
      <c r="E25" s="27"/>
      <c r="F25" s="28" t="s">
        <v>214</v>
      </c>
      <c r="G25" s="27"/>
      <c r="H25"/>
      <c r="I25" s="30">
        <v>0</v>
      </c>
      <c r="J25" s="35">
        <v>540</v>
      </c>
      <c r="K25" s="35">
        <v>270</v>
      </c>
      <c r="L25" s="32">
        <f t="shared" si="2"/>
        <v>2</v>
      </c>
    </row>
    <row r="26" spans="1:12" x14ac:dyDescent="0.25">
      <c r="A26" s="2"/>
      <c r="B26" s="2"/>
      <c r="C26" s="2"/>
      <c r="D26" s="27"/>
      <c r="E26" s="27"/>
      <c r="F26" s="28" t="s">
        <v>215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25">
      <c r="A27" s="2"/>
      <c r="B27" s="2"/>
      <c r="C27" s="2"/>
      <c r="D27" s="27"/>
      <c r="E27" s="28" t="s">
        <v>216</v>
      </c>
      <c r="F27" s="27"/>
      <c r="G27" s="27"/>
      <c r="H27"/>
      <c r="I27" s="30">
        <f>SUM(I23:I26)</f>
        <v>50</v>
      </c>
      <c r="J27" s="30">
        <f>SUM(J23:J26)</f>
        <v>1140</v>
      </c>
      <c r="K27" s="30">
        <f>SUM(K23:K26)</f>
        <v>880</v>
      </c>
      <c r="L27" s="32">
        <f t="shared" si="2"/>
        <v>1.2954545454545454</v>
      </c>
    </row>
    <row r="28" spans="1:12" x14ac:dyDescent="0.25">
      <c r="A28" s="2"/>
      <c r="B28" s="2"/>
      <c r="C28" s="2"/>
      <c r="D28" s="27"/>
      <c r="E28" s="17" t="s">
        <v>217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218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219</v>
      </c>
      <c r="G31" s="27"/>
      <c r="H31"/>
      <c r="I31" s="30">
        <v>900</v>
      </c>
      <c r="J31" s="35">
        <v>900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220</v>
      </c>
      <c r="G32" s="27"/>
      <c r="H32"/>
      <c r="I32" s="30">
        <v>50</v>
      </c>
      <c r="J32" s="35">
        <v>75</v>
      </c>
      <c r="K32" s="35">
        <v>300</v>
      </c>
      <c r="L32" s="32">
        <f>J32/K32</f>
        <v>0.25</v>
      </c>
    </row>
    <row r="33" spans="1:12" x14ac:dyDescent="0.25">
      <c r="A33" s="2"/>
      <c r="B33" s="2"/>
      <c r="C33" s="2"/>
      <c r="D33" s="27"/>
      <c r="E33" s="27"/>
      <c r="F33" s="28" t="s">
        <v>221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222</v>
      </c>
      <c r="G34" s="27"/>
      <c r="H34"/>
      <c r="I34" s="30">
        <v>487.5</v>
      </c>
      <c r="J34" s="35">
        <v>18525</v>
      </c>
      <c r="K34" s="35">
        <v>24450</v>
      </c>
      <c r="L34" s="32">
        <f t="shared" ref="L34:L39" si="3">J34/K34</f>
        <v>0.75766871165644167</v>
      </c>
    </row>
    <row r="35" spans="1:12" x14ac:dyDescent="0.25">
      <c r="A35" s="2"/>
      <c r="B35" s="2"/>
      <c r="C35" s="2"/>
      <c r="D35" s="27"/>
      <c r="E35" s="27"/>
      <c r="F35" s="28" t="s">
        <v>223</v>
      </c>
      <c r="H35"/>
      <c r="I35" s="30">
        <v>3.94</v>
      </c>
      <c r="J35" s="35">
        <v>57.58</v>
      </c>
      <c r="K35" s="35">
        <v>200</v>
      </c>
      <c r="L35" s="32">
        <f t="shared" si="3"/>
        <v>0.28789999999999999</v>
      </c>
    </row>
    <row r="36" spans="1:12" x14ac:dyDescent="0.25">
      <c r="A36" s="2"/>
      <c r="B36" s="2"/>
      <c r="C36" s="2"/>
      <c r="D36" s="27"/>
      <c r="E36" s="27"/>
      <c r="F36" s="54" t="s">
        <v>224</v>
      </c>
      <c r="H36"/>
      <c r="I36" s="30">
        <v>0</v>
      </c>
      <c r="J36" s="35">
        <v>14</v>
      </c>
      <c r="K36" s="35">
        <v>2800</v>
      </c>
      <c r="L36" s="32">
        <f t="shared" si="3"/>
        <v>5.0000000000000001E-3</v>
      </c>
    </row>
    <row r="37" spans="1:12" x14ac:dyDescent="0.25">
      <c r="A37" s="2"/>
      <c r="B37" s="2"/>
      <c r="C37" s="2"/>
      <c r="D37" s="27"/>
      <c r="E37" s="27"/>
      <c r="F37" s="54" t="s">
        <v>225</v>
      </c>
      <c r="H37"/>
      <c r="I37" s="30">
        <v>0</v>
      </c>
      <c r="J37" s="35">
        <v>0</v>
      </c>
      <c r="K37" s="35">
        <v>10</v>
      </c>
      <c r="L37" s="32">
        <f t="shared" si="3"/>
        <v>0</v>
      </c>
    </row>
    <row r="38" spans="1:12" x14ac:dyDescent="0.25">
      <c r="A38" s="2"/>
      <c r="B38" s="2"/>
      <c r="C38" s="2"/>
      <c r="D38" s="27"/>
      <c r="E38" s="27"/>
      <c r="F38" s="28" t="s">
        <v>226</v>
      </c>
      <c r="H38"/>
      <c r="I38" s="30">
        <v>0</v>
      </c>
      <c r="J38" s="35">
        <v>40</v>
      </c>
      <c r="K38" s="35">
        <v>120</v>
      </c>
      <c r="L38" s="32">
        <f t="shared" si="3"/>
        <v>0.33333333333333331</v>
      </c>
    </row>
    <row r="39" spans="1:12" x14ac:dyDescent="0.25">
      <c r="A39" s="2"/>
      <c r="B39" s="2"/>
      <c r="C39" s="2"/>
      <c r="D39" s="27"/>
      <c r="E39" s="27"/>
      <c r="F39" s="28" t="s">
        <v>227</v>
      </c>
      <c r="H39"/>
      <c r="I39" s="55">
        <v>0</v>
      </c>
      <c r="J39" s="35">
        <v>2390</v>
      </c>
      <c r="K39" s="35">
        <v>1200</v>
      </c>
      <c r="L39" s="32">
        <f t="shared" si="3"/>
        <v>1.9916666666666667</v>
      </c>
    </row>
    <row r="40" spans="1:12" x14ac:dyDescent="0.25">
      <c r="A40" s="2"/>
      <c r="B40" s="2"/>
      <c r="C40" s="2"/>
      <c r="D40" s="27"/>
      <c r="E40" s="27"/>
      <c r="F40" s="28" t="s">
        <v>228</v>
      </c>
      <c r="H40"/>
      <c r="I40" s="31">
        <v>0</v>
      </c>
      <c r="J40" s="36">
        <v>0</v>
      </c>
      <c r="K40" s="36"/>
      <c r="L40" s="33"/>
    </row>
    <row r="41" spans="1:12" x14ac:dyDescent="0.25">
      <c r="A41" s="2"/>
      <c r="B41" s="2"/>
      <c r="C41" s="2"/>
      <c r="D41" s="27"/>
      <c r="E41" s="28" t="s">
        <v>229</v>
      </c>
      <c r="F41" s="27"/>
      <c r="G41" s="27"/>
      <c r="H41"/>
      <c r="I41" s="30">
        <f>SUM(I31:I40)</f>
        <v>1441.44</v>
      </c>
      <c r="J41" s="30">
        <f>SUM(J31:J40)</f>
        <v>22001.58</v>
      </c>
      <c r="K41" s="30">
        <f>SUM(K31:K40)</f>
        <v>29080</v>
      </c>
      <c r="L41" s="32">
        <f>J41/K41</f>
        <v>0.75658803301237976</v>
      </c>
    </row>
    <row r="42" spans="1:12" x14ac:dyDescent="0.25">
      <c r="A42" s="2"/>
      <c r="B42" s="2"/>
      <c r="C42" s="2"/>
      <c r="D42" s="27"/>
      <c r="F42" s="27"/>
      <c r="G42" s="27"/>
      <c r="H42"/>
      <c r="I42" s="30"/>
      <c r="J42" s="35"/>
      <c r="K42" s="35"/>
      <c r="L42" s="32"/>
    </row>
    <row r="43" spans="1:12" x14ac:dyDescent="0.25">
      <c r="A43" s="2"/>
      <c r="B43" s="2"/>
      <c r="C43" s="2"/>
      <c r="D43" s="27"/>
      <c r="E43" s="28" t="s">
        <v>230</v>
      </c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7"/>
      <c r="F44" s="28" t="s">
        <v>231</v>
      </c>
      <c r="G44"/>
      <c r="H44"/>
      <c r="I44" s="30">
        <v>0</v>
      </c>
      <c r="J44" s="35">
        <v>0</v>
      </c>
      <c r="K44" s="35"/>
      <c r="L44" s="32"/>
    </row>
    <row r="45" spans="1:12" ht="28.9" customHeight="1" x14ac:dyDescent="0.25">
      <c r="A45" s="2"/>
      <c r="B45" s="2"/>
      <c r="C45" s="2"/>
      <c r="D45" s="27"/>
      <c r="E45" s="27"/>
      <c r="F45" s="27"/>
      <c r="G45" s="28" t="s">
        <v>232</v>
      </c>
      <c r="H45"/>
      <c r="I45" s="30">
        <v>0</v>
      </c>
      <c r="J45" s="35">
        <v>0</v>
      </c>
      <c r="K45" s="35"/>
      <c r="L45" s="32"/>
    </row>
    <row r="46" spans="1:12" x14ac:dyDescent="0.25">
      <c r="A46" s="2"/>
      <c r="B46" s="2"/>
      <c r="C46" s="2"/>
      <c r="D46" s="27"/>
      <c r="E46" s="27"/>
      <c r="F46" s="27"/>
      <c r="G46" s="28" t="s">
        <v>233</v>
      </c>
      <c r="H46"/>
      <c r="I46" s="31">
        <v>0</v>
      </c>
      <c r="J46" s="36">
        <v>0</v>
      </c>
      <c r="K46" s="36"/>
      <c r="L46" s="33"/>
    </row>
    <row r="47" spans="1:12" x14ac:dyDescent="0.25">
      <c r="A47" s="2"/>
      <c r="B47" s="2"/>
      <c r="C47" s="2"/>
      <c r="D47" s="27"/>
      <c r="E47" s="27"/>
      <c r="F47" s="28" t="s">
        <v>234</v>
      </c>
      <c r="G47"/>
      <c r="H47"/>
      <c r="I47" s="31">
        <f>SUM(I44:I46)</f>
        <v>0</v>
      </c>
      <c r="J47" s="36">
        <f>SUM(J44:J46)</f>
        <v>0</v>
      </c>
      <c r="K47" s="36">
        <f>SUM(K44:K46)</f>
        <v>0</v>
      </c>
      <c r="L47" s="33"/>
    </row>
    <row r="48" spans="1:12" x14ac:dyDescent="0.25">
      <c r="A48" s="2"/>
      <c r="B48" s="2"/>
      <c r="C48" s="2"/>
      <c r="D48" s="27"/>
      <c r="E48" s="28" t="s">
        <v>235</v>
      </c>
      <c r="F48" s="27"/>
      <c r="G48" s="27"/>
      <c r="H48"/>
      <c r="I48" s="30">
        <f>I47</f>
        <v>0</v>
      </c>
      <c r="J48" s="30">
        <f>J47</f>
        <v>0</v>
      </c>
      <c r="K48" s="30">
        <f>K47</f>
        <v>0</v>
      </c>
      <c r="L48" s="32"/>
    </row>
    <row r="49" spans="1:12" x14ac:dyDescent="0.25">
      <c r="A49" s="2"/>
      <c r="B49" s="2"/>
      <c r="C49" s="2"/>
      <c r="D49" s="27"/>
      <c r="F49" s="27"/>
      <c r="G49" s="27"/>
      <c r="H49"/>
      <c r="I49" s="30"/>
      <c r="J49" s="30"/>
      <c r="K49" s="30"/>
      <c r="L49" s="32"/>
    </row>
    <row r="50" spans="1:12" ht="28.9" customHeight="1" x14ac:dyDescent="0.25">
      <c r="A50" s="2"/>
      <c r="B50" s="2"/>
      <c r="C50" s="2"/>
      <c r="D50" s="27"/>
      <c r="E50" s="28" t="s">
        <v>236</v>
      </c>
      <c r="F50" s="27"/>
      <c r="G50" s="27"/>
      <c r="H50"/>
      <c r="I50" s="30"/>
      <c r="J50" s="35"/>
      <c r="K50" s="35"/>
      <c r="L50" s="32"/>
    </row>
    <row r="51" spans="1:12" ht="28.9" customHeight="1" x14ac:dyDescent="0.25">
      <c r="A51" s="2"/>
      <c r="B51" s="2"/>
      <c r="C51" s="2"/>
      <c r="D51" s="27"/>
      <c r="E51" s="27"/>
      <c r="F51" s="28" t="s">
        <v>237</v>
      </c>
      <c r="G51" s="27"/>
      <c r="H51"/>
      <c r="I51" s="30">
        <v>0</v>
      </c>
      <c r="J51" s="35">
        <v>145</v>
      </c>
      <c r="K51" s="35"/>
      <c r="L51" s="32"/>
    </row>
    <row r="52" spans="1:12" ht="13.5" customHeight="1" x14ac:dyDescent="0.25">
      <c r="A52" s="2"/>
      <c r="B52" s="2"/>
      <c r="C52" s="2"/>
      <c r="D52" s="27"/>
      <c r="E52" s="27"/>
      <c r="F52" s="28" t="s">
        <v>238</v>
      </c>
      <c r="G52" s="27"/>
      <c r="H52"/>
      <c r="I52" s="30">
        <v>0</v>
      </c>
      <c r="J52" s="35">
        <v>0</v>
      </c>
      <c r="K52" s="35"/>
      <c r="L52" s="32"/>
    </row>
    <row r="53" spans="1:12" x14ac:dyDescent="0.25">
      <c r="A53" s="2"/>
      <c r="B53" s="2"/>
      <c r="C53" s="2"/>
      <c r="D53" s="27"/>
      <c r="E53" s="27"/>
      <c r="F53" s="28" t="s">
        <v>239</v>
      </c>
      <c r="G53" s="27"/>
      <c r="H53"/>
      <c r="I53" s="30">
        <v>0</v>
      </c>
      <c r="J53" s="35">
        <v>58</v>
      </c>
      <c r="K53" s="35">
        <v>29</v>
      </c>
      <c r="L53" s="32">
        <f>J53/K53</f>
        <v>2</v>
      </c>
    </row>
    <row r="54" spans="1:12" x14ac:dyDescent="0.25">
      <c r="A54" s="2"/>
      <c r="B54" s="2"/>
      <c r="C54" s="2"/>
      <c r="D54" s="27"/>
      <c r="E54" s="27"/>
      <c r="F54" s="54" t="s">
        <v>240</v>
      </c>
      <c r="G54" s="27"/>
      <c r="H54"/>
      <c r="I54" s="30">
        <v>0</v>
      </c>
      <c r="J54" s="35">
        <v>0</v>
      </c>
      <c r="K54" s="35"/>
      <c r="L54" s="32"/>
    </row>
    <row r="55" spans="1:12" x14ac:dyDescent="0.25">
      <c r="A55" s="2"/>
      <c r="B55" s="2"/>
      <c r="C55" s="2"/>
      <c r="D55" s="27"/>
      <c r="E55" s="27"/>
      <c r="F55" s="28" t="s">
        <v>241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242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243</v>
      </c>
      <c r="G57" s="27"/>
      <c r="H57"/>
      <c r="I57" s="30">
        <v>0</v>
      </c>
      <c r="J57" s="35">
        <v>58</v>
      </c>
      <c r="K57" s="35">
        <v>29</v>
      </c>
      <c r="L57" s="32">
        <f t="shared" ref="L57:L81" si="4">J57/K57</f>
        <v>2</v>
      </c>
    </row>
    <row r="58" spans="1:12" x14ac:dyDescent="0.25">
      <c r="A58" s="2"/>
      <c r="B58" s="2"/>
      <c r="C58" s="2"/>
      <c r="D58" s="27"/>
      <c r="E58" s="27"/>
      <c r="F58" s="28" t="s">
        <v>244</v>
      </c>
      <c r="G58" s="27"/>
      <c r="H58"/>
      <c r="I58" s="30">
        <v>0</v>
      </c>
      <c r="J58" s="35">
        <v>87</v>
      </c>
      <c r="K58" s="35">
        <v>87</v>
      </c>
      <c r="L58" s="32">
        <f t="shared" si="4"/>
        <v>1</v>
      </c>
    </row>
    <row r="59" spans="1:12" x14ac:dyDescent="0.25">
      <c r="A59" s="2"/>
      <c r="B59" s="2"/>
      <c r="C59" s="2"/>
      <c r="D59" s="27"/>
      <c r="E59" s="27"/>
      <c r="F59" s="28" t="s">
        <v>245</v>
      </c>
      <c r="G59" s="27"/>
      <c r="H59"/>
      <c r="I59" s="30">
        <v>0</v>
      </c>
      <c r="J59" s="35">
        <v>58</v>
      </c>
      <c r="K59" s="35">
        <v>87</v>
      </c>
      <c r="L59" s="32">
        <f t="shared" si="4"/>
        <v>0.66666666666666663</v>
      </c>
    </row>
    <row r="60" spans="1:12" x14ac:dyDescent="0.25">
      <c r="A60" s="2"/>
      <c r="B60" s="2"/>
      <c r="C60" s="2"/>
      <c r="D60" s="27"/>
      <c r="E60" s="27"/>
      <c r="F60" s="28" t="s">
        <v>246</v>
      </c>
      <c r="G60" s="27"/>
      <c r="H60"/>
      <c r="I60" s="30">
        <v>0</v>
      </c>
      <c r="J60" s="35">
        <v>29</v>
      </c>
      <c r="K60" s="35">
        <v>29</v>
      </c>
      <c r="L60" s="32">
        <f t="shared" si="4"/>
        <v>1</v>
      </c>
    </row>
    <row r="61" spans="1:12" x14ac:dyDescent="0.25">
      <c r="A61" s="2"/>
      <c r="B61" s="2"/>
      <c r="C61" s="2"/>
      <c r="D61" s="27"/>
      <c r="E61" s="27"/>
      <c r="F61" s="28" t="s">
        <v>247</v>
      </c>
      <c r="G61" s="27"/>
      <c r="H61"/>
      <c r="I61" s="30">
        <v>0</v>
      </c>
      <c r="J61" s="35">
        <v>0</v>
      </c>
      <c r="K61" s="35"/>
      <c r="L61" s="32"/>
    </row>
    <row r="62" spans="1:12" x14ac:dyDescent="0.25">
      <c r="A62" s="2"/>
      <c r="B62" s="2"/>
      <c r="C62" s="2"/>
      <c r="D62" s="27"/>
      <c r="E62" s="27"/>
      <c r="F62" s="28" t="s">
        <v>248</v>
      </c>
      <c r="G62" s="27"/>
      <c r="H62"/>
      <c r="I62" s="30">
        <v>0</v>
      </c>
      <c r="J62" s="35">
        <v>0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249</v>
      </c>
      <c r="G63" s="27"/>
      <c r="H63"/>
      <c r="I63" s="30">
        <v>0</v>
      </c>
      <c r="J63" s="35">
        <v>58</v>
      </c>
      <c r="K63" s="35">
        <v>58</v>
      </c>
      <c r="L63" s="32">
        <f t="shared" si="4"/>
        <v>1</v>
      </c>
    </row>
    <row r="64" spans="1:12" x14ac:dyDescent="0.25">
      <c r="A64" s="2"/>
      <c r="B64" s="2"/>
      <c r="C64" s="2"/>
      <c r="D64" s="27"/>
      <c r="E64" s="27"/>
      <c r="F64" s="28" t="s">
        <v>250</v>
      </c>
      <c r="G64" s="27"/>
      <c r="H64"/>
      <c r="I64" s="30">
        <v>0</v>
      </c>
      <c r="J64" s="35">
        <v>0</v>
      </c>
      <c r="K64" s="35">
        <v>145</v>
      </c>
      <c r="L64" s="32">
        <f t="shared" si="4"/>
        <v>0</v>
      </c>
    </row>
    <row r="65" spans="1:12" x14ac:dyDescent="0.25">
      <c r="A65" s="2"/>
      <c r="B65" s="2"/>
      <c r="C65" s="2"/>
      <c r="D65" s="27"/>
      <c r="E65" s="27"/>
      <c r="F65" s="28" t="s">
        <v>251</v>
      </c>
      <c r="G65" s="27"/>
      <c r="H65"/>
      <c r="I65" s="30">
        <v>0</v>
      </c>
      <c r="J65" s="35">
        <v>78</v>
      </c>
      <c r="K65" s="35">
        <v>87</v>
      </c>
      <c r="L65" s="32">
        <f t="shared" si="4"/>
        <v>0.89655172413793105</v>
      </c>
    </row>
    <row r="66" spans="1:12" x14ac:dyDescent="0.25">
      <c r="A66" s="2"/>
      <c r="B66" s="2"/>
      <c r="C66" s="2"/>
      <c r="D66" s="27"/>
      <c r="E66" s="27"/>
      <c r="F66" s="28" t="s">
        <v>252</v>
      </c>
      <c r="G66" s="27"/>
      <c r="H66"/>
      <c r="I66" s="30">
        <v>0</v>
      </c>
      <c r="J66" s="35">
        <v>29</v>
      </c>
      <c r="K66" s="35"/>
      <c r="L66" s="32"/>
    </row>
    <row r="67" spans="1:12" x14ac:dyDescent="0.25">
      <c r="A67" s="2"/>
      <c r="B67" s="2"/>
      <c r="C67" s="2"/>
      <c r="D67" s="27"/>
      <c r="E67" s="27"/>
      <c r="F67" s="28" t="s">
        <v>253</v>
      </c>
      <c r="G67" s="27"/>
      <c r="H67"/>
      <c r="I67" s="30">
        <v>0</v>
      </c>
      <c r="J67" s="35">
        <v>29</v>
      </c>
      <c r="K67" s="35">
        <v>87</v>
      </c>
      <c r="L67" s="32">
        <f t="shared" si="4"/>
        <v>0.33333333333333331</v>
      </c>
    </row>
    <row r="68" spans="1:12" x14ac:dyDescent="0.25">
      <c r="A68" s="2"/>
      <c r="B68" s="2"/>
      <c r="C68" s="2"/>
      <c r="D68" s="27"/>
      <c r="E68" s="27"/>
      <c r="F68" s="28" t="s">
        <v>254</v>
      </c>
      <c r="G68" s="27"/>
      <c r="H68"/>
      <c r="I68" s="30">
        <v>0</v>
      </c>
      <c r="J68" s="35">
        <v>29</v>
      </c>
      <c r="K68" s="35"/>
      <c r="L68" s="32"/>
    </row>
    <row r="69" spans="1:12" x14ac:dyDescent="0.25">
      <c r="A69" s="2"/>
      <c r="B69" s="2"/>
      <c r="C69" s="2"/>
      <c r="D69" s="27"/>
      <c r="E69" s="27"/>
      <c r="F69" s="28" t="s">
        <v>255</v>
      </c>
      <c r="G69" s="27"/>
      <c r="H69"/>
      <c r="I69" s="30">
        <v>0</v>
      </c>
      <c r="J69" s="35">
        <v>0</v>
      </c>
      <c r="K69" s="35">
        <v>58</v>
      </c>
      <c r="L69" s="32">
        <f>J69/K69</f>
        <v>0</v>
      </c>
    </row>
    <row r="70" spans="1:12" x14ac:dyDescent="0.25">
      <c r="A70" s="2"/>
      <c r="B70" s="2"/>
      <c r="C70" s="2"/>
      <c r="D70" s="27"/>
      <c r="E70" s="27"/>
      <c r="F70" s="28" t="s">
        <v>256</v>
      </c>
      <c r="G70" s="27"/>
      <c r="H70"/>
      <c r="I70" s="30">
        <v>0</v>
      </c>
      <c r="J70" s="35">
        <v>156</v>
      </c>
      <c r="K70" s="35"/>
      <c r="L70" s="32"/>
    </row>
    <row r="71" spans="1:12" x14ac:dyDescent="0.25">
      <c r="A71" s="2"/>
      <c r="B71" s="2"/>
      <c r="C71" s="2"/>
      <c r="D71" s="27"/>
      <c r="E71" s="27"/>
      <c r="F71" s="28" t="s">
        <v>257</v>
      </c>
      <c r="G71" s="27"/>
      <c r="H71"/>
      <c r="I71" s="30">
        <v>29</v>
      </c>
      <c r="J71" s="35">
        <v>78</v>
      </c>
      <c r="K71" s="35">
        <v>116</v>
      </c>
      <c r="L71" s="32">
        <f t="shared" si="4"/>
        <v>0.67241379310344829</v>
      </c>
    </row>
    <row r="72" spans="1:12" x14ac:dyDescent="0.25">
      <c r="A72" s="2"/>
      <c r="B72" s="2"/>
      <c r="C72" s="2"/>
      <c r="D72" s="27"/>
      <c r="E72" s="27"/>
      <c r="F72" s="28" t="s">
        <v>258</v>
      </c>
      <c r="G72" s="27"/>
      <c r="H72"/>
      <c r="I72" s="30">
        <v>0</v>
      </c>
      <c r="J72" s="35">
        <v>58</v>
      </c>
      <c r="K72" s="35">
        <v>58</v>
      </c>
      <c r="L72" s="32">
        <f t="shared" si="4"/>
        <v>1</v>
      </c>
    </row>
    <row r="73" spans="1:12" x14ac:dyDescent="0.25">
      <c r="A73" s="2"/>
      <c r="B73" s="2"/>
      <c r="C73" s="2"/>
      <c r="D73" s="27"/>
      <c r="E73" s="27"/>
      <c r="F73" s="28" t="s">
        <v>259</v>
      </c>
      <c r="G73" s="27"/>
      <c r="H73"/>
      <c r="I73" s="30">
        <v>0</v>
      </c>
      <c r="J73" s="35">
        <v>0</v>
      </c>
      <c r="K73" s="35"/>
      <c r="L73" s="32"/>
    </row>
    <row r="74" spans="1:12" x14ac:dyDescent="0.25">
      <c r="A74" s="2"/>
      <c r="B74" s="2"/>
      <c r="C74" s="2"/>
      <c r="D74" s="27"/>
      <c r="E74" s="27"/>
      <c r="F74" s="28" t="s">
        <v>260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261</v>
      </c>
      <c r="G75" s="27"/>
      <c r="H75"/>
      <c r="I75" s="30">
        <v>0</v>
      </c>
      <c r="J75" s="35">
        <v>58</v>
      </c>
      <c r="K75" s="35"/>
      <c r="L75" s="32"/>
    </row>
    <row r="76" spans="1:12" x14ac:dyDescent="0.25">
      <c r="A76" s="2"/>
      <c r="B76" s="2"/>
      <c r="C76" s="2"/>
      <c r="D76" s="27"/>
      <c r="E76" s="27"/>
      <c r="F76" s="28" t="s">
        <v>262</v>
      </c>
      <c r="G76" s="27"/>
      <c r="H76"/>
      <c r="I76" s="30">
        <v>0</v>
      </c>
      <c r="J76" s="35">
        <v>58</v>
      </c>
      <c r="K76" s="35">
        <v>29</v>
      </c>
      <c r="L76" s="32">
        <f t="shared" si="4"/>
        <v>2</v>
      </c>
    </row>
    <row r="77" spans="1:12" x14ac:dyDescent="0.25">
      <c r="A77" s="2"/>
      <c r="B77" s="2"/>
      <c r="C77" s="2"/>
      <c r="D77" s="27"/>
      <c r="E77" s="27"/>
      <c r="F77" s="28" t="s">
        <v>263</v>
      </c>
      <c r="G77" s="27"/>
      <c r="H77"/>
      <c r="I77" s="30">
        <v>0</v>
      </c>
      <c r="J77" s="35">
        <v>0</v>
      </c>
      <c r="K77" s="35">
        <v>29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264</v>
      </c>
      <c r="G78" s="27"/>
      <c r="H78"/>
      <c r="I78" s="30">
        <v>0</v>
      </c>
      <c r="J78" s="35">
        <v>116</v>
      </c>
      <c r="K78" s="35"/>
      <c r="L78" s="32"/>
    </row>
    <row r="79" spans="1:12" x14ac:dyDescent="0.25">
      <c r="A79" s="2"/>
      <c r="B79" s="2"/>
      <c r="C79" s="2"/>
      <c r="D79" s="27"/>
      <c r="E79" s="27"/>
      <c r="F79" s="28" t="s">
        <v>265</v>
      </c>
      <c r="G79" s="27"/>
      <c r="H79"/>
      <c r="I79" s="30">
        <v>0</v>
      </c>
      <c r="J79" s="35">
        <v>0</v>
      </c>
      <c r="K79" s="35"/>
      <c r="L79" s="32"/>
    </row>
    <row r="80" spans="1:12" x14ac:dyDescent="0.25">
      <c r="A80" s="2"/>
      <c r="B80" s="2"/>
      <c r="C80" s="2"/>
      <c r="D80" s="27"/>
      <c r="E80" s="27"/>
      <c r="F80" s="28" t="s">
        <v>266</v>
      </c>
      <c r="G80" s="27"/>
      <c r="H80"/>
      <c r="I80" s="30">
        <v>0</v>
      </c>
      <c r="J80" s="35">
        <v>0</v>
      </c>
      <c r="K80" s="35">
        <v>58</v>
      </c>
      <c r="L80" s="32">
        <f t="shared" si="4"/>
        <v>0</v>
      </c>
    </row>
    <row r="81" spans="1:12" x14ac:dyDescent="0.25">
      <c r="A81" s="2"/>
      <c r="B81" s="2"/>
      <c r="C81" s="2"/>
      <c r="D81" s="27"/>
      <c r="E81" s="27"/>
      <c r="F81" s="28" t="s">
        <v>267</v>
      </c>
      <c r="G81" s="27"/>
      <c r="H81"/>
      <c r="I81" s="30">
        <v>0</v>
      </c>
      <c r="J81" s="35">
        <v>29</v>
      </c>
      <c r="K81" s="35">
        <v>58</v>
      </c>
      <c r="L81" s="32">
        <f t="shared" si="4"/>
        <v>0.5</v>
      </c>
    </row>
    <row r="82" spans="1:12" x14ac:dyDescent="0.25">
      <c r="A82" s="2"/>
      <c r="B82" s="2"/>
      <c r="C82" s="2"/>
      <c r="D82" s="27"/>
      <c r="E82" s="27"/>
      <c r="F82" s="28" t="s">
        <v>268</v>
      </c>
      <c r="G82" s="27"/>
      <c r="H82"/>
      <c r="I82" s="30">
        <v>0</v>
      </c>
      <c r="J82" s="35">
        <v>49</v>
      </c>
      <c r="K82" s="35">
        <v>58</v>
      </c>
      <c r="L82" s="32">
        <f t="shared" ref="L82" si="5">J82/K82</f>
        <v>0.84482758620689657</v>
      </c>
    </row>
    <row r="83" spans="1:12" x14ac:dyDescent="0.25">
      <c r="A83" s="2"/>
      <c r="B83" s="2"/>
      <c r="C83" s="2"/>
      <c r="D83" s="27"/>
      <c r="E83" s="27"/>
      <c r="F83" s="28" t="s">
        <v>269</v>
      </c>
      <c r="G83" s="27"/>
      <c r="H83"/>
      <c r="I83" s="30">
        <v>0</v>
      </c>
      <c r="J83" s="35"/>
      <c r="K83" s="35">
        <v>29</v>
      </c>
      <c r="L83" s="32">
        <f>J83/K83</f>
        <v>0</v>
      </c>
    </row>
    <row r="84" spans="1:12" x14ac:dyDescent="0.25">
      <c r="A84" s="2"/>
      <c r="B84" s="2"/>
      <c r="C84" s="2"/>
      <c r="D84" s="27"/>
      <c r="E84" s="27"/>
      <c r="F84" s="28" t="s">
        <v>270</v>
      </c>
      <c r="G84" s="27"/>
      <c r="H84"/>
      <c r="I84" s="30">
        <v>29</v>
      </c>
      <c r="J84" s="35">
        <v>1199</v>
      </c>
      <c r="K84" s="35">
        <v>798</v>
      </c>
      <c r="L84" s="32">
        <f>J84/K84</f>
        <v>1.5025062656641603</v>
      </c>
    </row>
    <row r="85" spans="1:12" x14ac:dyDescent="0.25">
      <c r="A85" s="2"/>
      <c r="B85" s="2"/>
      <c r="C85" s="2"/>
      <c r="D85" s="27"/>
      <c r="E85" s="27"/>
      <c r="F85" s="28" t="s">
        <v>271</v>
      </c>
      <c r="G85" s="27"/>
      <c r="H85"/>
      <c r="I85" s="30">
        <v>0</v>
      </c>
      <c r="J85" s="35">
        <v>754</v>
      </c>
      <c r="K85" s="35">
        <v>798</v>
      </c>
      <c r="L85" s="32">
        <f t="shared" ref="L85" si="6">J85/K85</f>
        <v>0.94486215538847118</v>
      </c>
    </row>
    <row r="86" spans="1:12" x14ac:dyDescent="0.25">
      <c r="A86" s="2"/>
      <c r="B86" s="2"/>
      <c r="C86" s="2"/>
      <c r="D86" s="27"/>
      <c r="E86" s="27"/>
      <c r="F86" s="28" t="s">
        <v>272</v>
      </c>
      <c r="G86" s="27"/>
      <c r="H86"/>
      <c r="I86" s="30">
        <v>0</v>
      </c>
      <c r="J86" s="35">
        <v>1243</v>
      </c>
      <c r="K86" s="35">
        <v>798</v>
      </c>
      <c r="L86" s="32">
        <f t="shared" ref="L86" si="7">J86/K86</f>
        <v>1.5576441102756893</v>
      </c>
    </row>
    <row r="87" spans="1:12" x14ac:dyDescent="0.25">
      <c r="A87" s="2"/>
      <c r="B87" s="2"/>
      <c r="C87" s="2"/>
      <c r="D87" s="27"/>
      <c r="E87" s="28" t="s">
        <v>273</v>
      </c>
      <c r="F87" s="27"/>
      <c r="G87" s="27"/>
      <c r="H87"/>
      <c r="I87" s="37">
        <f>SUM(I51:I86)</f>
        <v>58</v>
      </c>
      <c r="J87" s="37">
        <f>SUM(J51:J86)</f>
        <v>4456</v>
      </c>
      <c r="K87" s="37">
        <f>SUM(K51:K86)</f>
        <v>3525</v>
      </c>
      <c r="L87" s="38">
        <f>J87/K87</f>
        <v>1.2641134751773049</v>
      </c>
    </row>
    <row r="88" spans="1:12" x14ac:dyDescent="0.25">
      <c r="A88" s="2"/>
      <c r="B88" s="2"/>
      <c r="C88" s="2"/>
      <c r="D88" s="27"/>
      <c r="F88" s="27"/>
      <c r="G88" s="27"/>
      <c r="H88"/>
      <c r="I88" s="30"/>
      <c r="J88" s="35"/>
      <c r="K88" s="35"/>
      <c r="L88" s="32"/>
    </row>
    <row r="89" spans="1:12" x14ac:dyDescent="0.25">
      <c r="A89" s="2"/>
      <c r="B89" s="2"/>
      <c r="C89" s="2"/>
      <c r="D89" s="27"/>
      <c r="E89" s="28" t="s">
        <v>274</v>
      </c>
      <c r="F89" s="27"/>
      <c r="G89" s="27"/>
      <c r="H89"/>
      <c r="I89" s="30"/>
      <c r="J89" s="35"/>
      <c r="K89" s="35"/>
      <c r="L89" s="32"/>
    </row>
    <row r="90" spans="1:12" x14ac:dyDescent="0.25">
      <c r="A90" s="2"/>
      <c r="B90" s="2"/>
      <c r="C90" s="2"/>
      <c r="D90" s="27"/>
      <c r="E90" s="27"/>
      <c r="F90" s="28" t="s">
        <v>275</v>
      </c>
      <c r="G90" s="27"/>
      <c r="H90"/>
      <c r="I90" s="30">
        <v>0</v>
      </c>
      <c r="J90" s="35">
        <v>0</v>
      </c>
      <c r="K90" s="35"/>
      <c r="L90" s="32"/>
    </row>
    <row r="91" spans="1:12" x14ac:dyDescent="0.25">
      <c r="A91" s="2"/>
      <c r="B91" s="2"/>
      <c r="C91" s="2"/>
      <c r="D91" s="27"/>
      <c r="E91" s="27"/>
      <c r="F91" s="28" t="s">
        <v>276</v>
      </c>
      <c r="G91" s="27"/>
      <c r="H91"/>
      <c r="I91" s="30">
        <v>0</v>
      </c>
      <c r="J91" s="35">
        <v>0</v>
      </c>
      <c r="K91" s="35"/>
      <c r="L91" s="32"/>
    </row>
    <row r="92" spans="1:12" x14ac:dyDescent="0.25">
      <c r="A92" s="2"/>
      <c r="B92" s="2"/>
      <c r="C92" s="2"/>
      <c r="D92" s="27"/>
      <c r="E92" s="27"/>
      <c r="F92" s="28" t="s">
        <v>277</v>
      </c>
      <c r="G92" s="27"/>
      <c r="H92"/>
      <c r="I92" s="30">
        <v>0</v>
      </c>
      <c r="J92" s="35">
        <v>0</v>
      </c>
      <c r="K92" s="35"/>
      <c r="L92" s="32"/>
    </row>
    <row r="93" spans="1:12" ht="28.9" customHeight="1" x14ac:dyDescent="0.25">
      <c r="A93" s="2"/>
      <c r="B93" s="2"/>
      <c r="C93" s="2"/>
      <c r="D93" s="27"/>
      <c r="E93" s="27"/>
      <c r="F93" s="28" t="s">
        <v>278</v>
      </c>
      <c r="G93" s="27"/>
      <c r="H93"/>
      <c r="I93" s="30">
        <v>0</v>
      </c>
      <c r="J93" s="35">
        <v>0</v>
      </c>
      <c r="K93" s="35">
        <v>598</v>
      </c>
      <c r="L93" s="32">
        <f>J93/K93</f>
        <v>0</v>
      </c>
    </row>
    <row r="94" spans="1:12" ht="28.9" customHeight="1" x14ac:dyDescent="0.25">
      <c r="A94" s="2"/>
      <c r="B94" s="2"/>
      <c r="C94" s="2"/>
      <c r="D94" s="27"/>
      <c r="E94" s="27"/>
      <c r="F94" s="28" t="s">
        <v>279</v>
      </c>
      <c r="G94" s="27"/>
      <c r="H94"/>
      <c r="I94" s="30">
        <v>0</v>
      </c>
      <c r="J94" s="35">
        <v>0</v>
      </c>
      <c r="K94" s="35">
        <v>299</v>
      </c>
      <c r="L94" s="32">
        <f>J94/K94</f>
        <v>0</v>
      </c>
    </row>
    <row r="95" spans="1:12" x14ac:dyDescent="0.25">
      <c r="A95" s="2"/>
      <c r="B95" s="2"/>
      <c r="C95" s="2"/>
      <c r="D95" s="27"/>
      <c r="E95" s="27"/>
      <c r="F95" s="28" t="s">
        <v>280</v>
      </c>
      <c r="G95" s="27"/>
      <c r="H95"/>
      <c r="I95" s="30">
        <v>0</v>
      </c>
      <c r="J95" s="35">
        <v>299</v>
      </c>
      <c r="K95" s="35"/>
      <c r="L95" s="32"/>
    </row>
    <row r="96" spans="1:12" x14ac:dyDescent="0.25">
      <c r="A96" s="2"/>
      <c r="B96" s="2"/>
      <c r="C96" s="2"/>
      <c r="D96" s="27"/>
      <c r="E96" s="27"/>
      <c r="F96" s="28" t="s">
        <v>281</v>
      </c>
      <c r="G96" s="27"/>
      <c r="H96"/>
      <c r="I96" s="30">
        <v>0</v>
      </c>
      <c r="J96" s="35">
        <v>0</v>
      </c>
      <c r="K96" s="35">
        <v>598</v>
      </c>
      <c r="L96" s="32">
        <f>J96/K96</f>
        <v>0</v>
      </c>
    </row>
    <row r="97" spans="1:12" x14ac:dyDescent="0.25">
      <c r="A97" s="2"/>
      <c r="B97" s="2"/>
      <c r="C97" s="2"/>
      <c r="D97" s="27"/>
      <c r="E97" s="27"/>
      <c r="F97" s="28" t="s">
        <v>282</v>
      </c>
      <c r="G97" s="27"/>
      <c r="H97"/>
      <c r="I97" s="30">
        <v>0</v>
      </c>
      <c r="J97" s="35">
        <v>0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283</v>
      </c>
      <c r="G98" s="27"/>
      <c r="H98"/>
      <c r="I98" s="30">
        <v>0</v>
      </c>
      <c r="J98" s="35">
        <v>0</v>
      </c>
      <c r="K98" s="35">
        <v>897</v>
      </c>
      <c r="L98" s="32">
        <f>J98/K98</f>
        <v>0</v>
      </c>
    </row>
    <row r="99" spans="1:12" x14ac:dyDescent="0.25">
      <c r="A99" s="2"/>
      <c r="B99" s="2"/>
      <c r="C99" s="2"/>
      <c r="D99" s="27"/>
      <c r="E99" s="27"/>
      <c r="F99" s="28" t="s">
        <v>284</v>
      </c>
      <c r="G99" s="27"/>
      <c r="H99"/>
      <c r="I99" s="30">
        <v>299</v>
      </c>
      <c r="J99" s="35">
        <v>8666</v>
      </c>
      <c r="K99" s="35">
        <v>6972</v>
      </c>
      <c r="L99" s="32">
        <f>J99/K99</f>
        <v>1.2429718875502007</v>
      </c>
    </row>
    <row r="100" spans="1:12" x14ac:dyDescent="0.25">
      <c r="A100" s="2"/>
      <c r="B100" s="2"/>
      <c r="C100" s="2"/>
      <c r="D100" s="27"/>
      <c r="E100" s="28" t="s">
        <v>285</v>
      </c>
      <c r="F100" s="27"/>
      <c r="G100" s="27"/>
      <c r="H100"/>
      <c r="I100" s="37">
        <f>SUM(I90:I99)</f>
        <v>299</v>
      </c>
      <c r="J100" s="37">
        <f>SUM(J90:J99)</f>
        <v>8965</v>
      </c>
      <c r="K100" s="37">
        <f>SUM(K90:K99)</f>
        <v>9364</v>
      </c>
      <c r="L100" s="38">
        <f>J100/K100</f>
        <v>0.95739000427167875</v>
      </c>
    </row>
    <row r="101" spans="1:12" x14ac:dyDescent="0.25">
      <c r="A101" s="2"/>
      <c r="B101" s="2"/>
      <c r="C101" s="2"/>
      <c r="D101" s="27"/>
      <c r="F101" s="27"/>
      <c r="G101" s="27"/>
      <c r="H101"/>
      <c r="I101" s="30"/>
      <c r="J101" s="35"/>
      <c r="K101" s="35"/>
      <c r="L101" s="32"/>
    </row>
    <row r="102" spans="1:12" x14ac:dyDescent="0.25">
      <c r="A102" s="2"/>
      <c r="B102" s="2"/>
      <c r="C102" s="2"/>
      <c r="D102" s="27"/>
      <c r="E102" s="28" t="s">
        <v>286</v>
      </c>
      <c r="F102" s="27"/>
      <c r="G102" s="27"/>
      <c r="H102"/>
      <c r="I102" s="30">
        <v>0</v>
      </c>
      <c r="J102" s="35">
        <v>980.54</v>
      </c>
      <c r="K102" s="35">
        <v>800</v>
      </c>
      <c r="L102" s="32">
        <f>J102/K102</f>
        <v>1.2256749999999998</v>
      </c>
    </row>
    <row r="103" spans="1:12" x14ac:dyDescent="0.25">
      <c r="A103" s="2"/>
      <c r="B103" s="2"/>
      <c r="C103" s="2"/>
      <c r="D103" s="27"/>
      <c r="E103" s="28" t="s">
        <v>287</v>
      </c>
      <c r="F103" s="27"/>
      <c r="G103" s="27"/>
      <c r="H103"/>
      <c r="I103" s="35">
        <v>0</v>
      </c>
      <c r="J103" s="35">
        <v>0</v>
      </c>
      <c r="K103" s="35"/>
      <c r="L103" s="32"/>
    </row>
    <row r="104" spans="1:12" x14ac:dyDescent="0.25">
      <c r="A104" s="2"/>
      <c r="B104" s="2"/>
      <c r="C104" s="2"/>
      <c r="D104" s="27"/>
      <c r="E104" s="27"/>
      <c r="F104" s="28" t="s">
        <v>288</v>
      </c>
      <c r="G104" s="27"/>
      <c r="H104"/>
      <c r="I104" s="35">
        <v>0</v>
      </c>
      <c r="J104" s="35">
        <v>26951</v>
      </c>
      <c r="K104" s="35">
        <v>26775</v>
      </c>
      <c r="L104" s="32">
        <f>J104/K104</f>
        <v>1.0065732959850606</v>
      </c>
    </row>
    <row r="105" spans="1:12" x14ac:dyDescent="0.25">
      <c r="A105" s="2"/>
      <c r="B105" s="2"/>
      <c r="C105" s="2"/>
      <c r="D105" s="27"/>
      <c r="E105" s="27"/>
      <c r="F105" s="28" t="s">
        <v>289</v>
      </c>
      <c r="G105" s="27"/>
      <c r="H105"/>
      <c r="I105" s="35">
        <v>0</v>
      </c>
      <c r="J105" s="35">
        <v>1098</v>
      </c>
      <c r="K105" s="35">
        <v>3150</v>
      </c>
      <c r="L105" s="32">
        <f>J105/K105</f>
        <v>0.34857142857142859</v>
      </c>
    </row>
    <row r="106" spans="1:12" x14ac:dyDescent="0.25">
      <c r="A106" s="2"/>
      <c r="B106" s="2"/>
      <c r="C106" s="2"/>
      <c r="D106" s="27"/>
      <c r="E106" s="27"/>
      <c r="F106" s="28" t="s">
        <v>290</v>
      </c>
      <c r="G106" s="27"/>
      <c r="H106"/>
      <c r="I106" s="35">
        <v>0</v>
      </c>
      <c r="J106" s="35">
        <v>0</v>
      </c>
      <c r="K106" s="35"/>
      <c r="L106" s="32"/>
    </row>
    <row r="107" spans="1:12" x14ac:dyDescent="0.25">
      <c r="A107" s="2"/>
      <c r="B107" s="2"/>
      <c r="C107" s="2"/>
      <c r="D107" s="27"/>
      <c r="E107" s="27"/>
      <c r="F107" s="28" t="s">
        <v>291</v>
      </c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292</v>
      </c>
      <c r="G108" s="27"/>
      <c r="H108"/>
      <c r="I108" s="35">
        <v>0</v>
      </c>
      <c r="J108" s="35">
        <v>1950</v>
      </c>
      <c r="K108" s="35"/>
      <c r="L108" s="32"/>
    </row>
    <row r="109" spans="1:12" x14ac:dyDescent="0.25">
      <c r="A109" s="2"/>
      <c r="B109" s="2"/>
      <c r="C109" s="2"/>
      <c r="D109" s="27"/>
      <c r="E109" s="27"/>
      <c r="F109" s="28" t="s">
        <v>293</v>
      </c>
      <c r="G109" s="27"/>
      <c r="H109"/>
      <c r="I109" s="35">
        <v>0</v>
      </c>
      <c r="J109" s="35">
        <v>975</v>
      </c>
      <c r="K109" s="35"/>
      <c r="L109" s="32"/>
    </row>
    <row r="110" spans="1:12" x14ac:dyDescent="0.25">
      <c r="A110" s="2"/>
      <c r="B110" s="2"/>
      <c r="C110" s="2"/>
      <c r="D110" s="27"/>
      <c r="E110" s="27"/>
      <c r="F110" s="28" t="s">
        <v>294</v>
      </c>
      <c r="G110" s="27"/>
      <c r="H110"/>
      <c r="I110" s="35">
        <v>0</v>
      </c>
      <c r="J110" s="35">
        <v>0</v>
      </c>
      <c r="K110" s="35"/>
      <c r="L110" s="32"/>
    </row>
    <row r="111" spans="1:12" ht="28.9" customHeight="1" x14ac:dyDescent="0.25">
      <c r="A111" s="2"/>
      <c r="B111" s="2"/>
      <c r="C111" s="2"/>
      <c r="D111" s="27"/>
      <c r="E111" s="27"/>
      <c r="F111" s="28" t="s">
        <v>295</v>
      </c>
      <c r="G111" s="27"/>
      <c r="H111"/>
      <c r="I111" s="35"/>
      <c r="J111" s="35"/>
      <c r="K111" s="35"/>
      <c r="L111" s="32"/>
    </row>
    <row r="112" spans="1:12" x14ac:dyDescent="0.25">
      <c r="A112" s="2"/>
      <c r="B112" s="2"/>
      <c r="C112" s="2"/>
      <c r="D112" s="27"/>
      <c r="E112" s="27"/>
      <c r="F112" s="27"/>
      <c r="G112" s="28" t="s">
        <v>296</v>
      </c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297</v>
      </c>
      <c r="G113" s="27"/>
      <c r="H113"/>
      <c r="I113" s="39">
        <f>I112</f>
        <v>0</v>
      </c>
      <c r="J113" s="39">
        <f>J112</f>
        <v>0</v>
      </c>
      <c r="K113" s="39"/>
      <c r="L113" s="38"/>
    </row>
    <row r="114" spans="1:12" x14ac:dyDescent="0.25">
      <c r="A114" s="2"/>
      <c r="B114" s="2"/>
      <c r="C114" s="2"/>
      <c r="D114" s="27"/>
      <c r="E114" s="27"/>
      <c r="F114" s="27"/>
      <c r="G114" s="28" t="s">
        <v>298</v>
      </c>
      <c r="H114"/>
      <c r="I114" s="35">
        <v>0</v>
      </c>
      <c r="J114" s="35">
        <v>0</v>
      </c>
      <c r="K114" s="35"/>
      <c r="L114" s="32"/>
    </row>
    <row r="115" spans="1:12" x14ac:dyDescent="0.25">
      <c r="A115" s="2"/>
      <c r="B115" s="2"/>
      <c r="C115" s="2"/>
      <c r="D115" s="27"/>
      <c r="E115" s="27"/>
      <c r="F115" s="27"/>
      <c r="G115" s="28" t="s">
        <v>299</v>
      </c>
      <c r="H115"/>
      <c r="I115" s="35">
        <v>0</v>
      </c>
      <c r="J115" s="35">
        <v>0</v>
      </c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300</v>
      </c>
      <c r="H116"/>
      <c r="I116" s="35">
        <v>0</v>
      </c>
      <c r="J116" s="35">
        <v>1499</v>
      </c>
      <c r="K116" s="35">
        <v>750</v>
      </c>
      <c r="L116" s="32">
        <f>J116/K116</f>
        <v>1.9986666666666666</v>
      </c>
    </row>
    <row r="117" spans="1:12" x14ac:dyDescent="0.25">
      <c r="A117" s="2"/>
      <c r="B117" s="2"/>
      <c r="C117" s="2"/>
      <c r="D117" s="27"/>
      <c r="E117" s="27"/>
      <c r="F117" s="27"/>
      <c r="G117"/>
      <c r="H117" s="28" t="s">
        <v>301</v>
      </c>
      <c r="I117" s="35">
        <v>0</v>
      </c>
      <c r="J117" s="35">
        <v>100</v>
      </c>
      <c r="K117" s="35"/>
      <c r="L117" s="32"/>
    </row>
    <row r="118" spans="1:12" x14ac:dyDescent="0.25">
      <c r="A118" s="2"/>
      <c r="B118" s="2"/>
      <c r="C118" s="2"/>
      <c r="D118" s="27"/>
      <c r="E118" s="27"/>
      <c r="F118" s="27"/>
      <c r="G118"/>
      <c r="H118" s="28" t="s">
        <v>302</v>
      </c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303</v>
      </c>
      <c r="H119"/>
      <c r="I119" s="39">
        <f>SUM(I116:I118)</f>
        <v>0</v>
      </c>
      <c r="J119" s="39">
        <f>SUM(J116:J118)</f>
        <v>1599</v>
      </c>
      <c r="K119" s="39">
        <f>SUM(K116:K118)</f>
        <v>750</v>
      </c>
      <c r="L119" s="38">
        <f>J119/K119</f>
        <v>2.1320000000000001</v>
      </c>
    </row>
    <row r="120" spans="1:12" ht="28.9" customHeight="1" x14ac:dyDescent="0.25">
      <c r="A120" s="2"/>
      <c r="B120" s="2"/>
      <c r="C120" s="2"/>
      <c r="D120" s="27"/>
      <c r="E120" s="27"/>
      <c r="F120" s="28" t="s">
        <v>304</v>
      </c>
      <c r="G120" s="27"/>
      <c r="H120"/>
      <c r="I120" s="35"/>
      <c r="J120" s="35"/>
      <c r="K120" s="35"/>
      <c r="L120" s="32"/>
    </row>
    <row r="121" spans="1:12" x14ac:dyDescent="0.25">
      <c r="A121" s="2"/>
      <c r="B121" s="2"/>
      <c r="C121" s="2"/>
      <c r="D121" s="27"/>
      <c r="E121" s="27"/>
      <c r="F121" s="27"/>
      <c r="G121" s="28" t="s">
        <v>305</v>
      </c>
      <c r="H121"/>
      <c r="I121" s="35">
        <v>0</v>
      </c>
      <c r="J121" s="35">
        <v>981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 s="28" t="s">
        <v>306</v>
      </c>
      <c r="H122"/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307</v>
      </c>
      <c r="H123"/>
      <c r="I123" s="35">
        <v>0</v>
      </c>
      <c r="J123" s="35">
        <v>545</v>
      </c>
      <c r="K123" s="35"/>
      <c r="L123" s="32"/>
    </row>
    <row r="124" spans="1:12" x14ac:dyDescent="0.25">
      <c r="A124" s="2"/>
      <c r="B124" s="2"/>
      <c r="C124" s="2"/>
      <c r="D124" s="27"/>
      <c r="E124" s="27"/>
      <c r="F124" s="27"/>
      <c r="G124" s="28" t="s">
        <v>308</v>
      </c>
      <c r="H124"/>
      <c r="I124" s="35">
        <v>0</v>
      </c>
      <c r="J124" s="35">
        <v>0</v>
      </c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309</v>
      </c>
      <c r="H125"/>
      <c r="I125" s="35">
        <v>0</v>
      </c>
      <c r="J125" s="35">
        <v>552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310</v>
      </c>
      <c r="H126"/>
      <c r="I126" s="35">
        <v>0</v>
      </c>
      <c r="J126" s="35">
        <v>168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311</v>
      </c>
      <c r="H127"/>
      <c r="I127" s="35">
        <v>0</v>
      </c>
      <c r="J127" s="35">
        <v>746</v>
      </c>
      <c r="K127" s="35">
        <v>3582</v>
      </c>
      <c r="L127" s="32">
        <f>J127/K127</f>
        <v>0.20826353992183139</v>
      </c>
    </row>
    <row r="128" spans="1:12" x14ac:dyDescent="0.25">
      <c r="A128" s="2"/>
      <c r="B128" s="2"/>
      <c r="C128" s="2"/>
      <c r="D128" s="27"/>
      <c r="E128" s="27"/>
      <c r="F128" s="27"/>
      <c r="G128" s="28" t="s">
        <v>312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8" t="s">
        <v>313</v>
      </c>
      <c r="G129" s="27"/>
      <c r="H129"/>
      <c r="I129" s="35">
        <f>SUM(I121:I128)</f>
        <v>0</v>
      </c>
      <c r="J129" s="60">
        <f>SUM(J121:J128)</f>
        <v>2992</v>
      </c>
      <c r="K129" s="60">
        <f>SUM(K127:K128)</f>
        <v>3582</v>
      </c>
      <c r="L129" s="32">
        <f>J129/K129</f>
        <v>0.83528754885538803</v>
      </c>
    </row>
    <row r="130" spans="1:12" x14ac:dyDescent="0.25">
      <c r="A130" s="2"/>
      <c r="B130" s="2"/>
      <c r="C130" s="2"/>
      <c r="D130" s="27"/>
      <c r="E130" s="27"/>
      <c r="F130" s="28" t="s">
        <v>314</v>
      </c>
      <c r="G130" s="27"/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17" t="s">
        <v>315</v>
      </c>
      <c r="G131" s="27"/>
      <c r="H131"/>
      <c r="I131" s="35">
        <v>327</v>
      </c>
      <c r="J131" s="35">
        <v>4510</v>
      </c>
      <c r="K131" s="35">
        <v>5340</v>
      </c>
      <c r="L131" s="32">
        <f>J131/K131</f>
        <v>0.84456928838951306</v>
      </c>
    </row>
    <row r="132" spans="1:12" x14ac:dyDescent="0.25">
      <c r="A132" s="2"/>
      <c r="B132" s="2"/>
      <c r="C132" s="2"/>
      <c r="D132" s="27"/>
      <c r="E132" s="27"/>
      <c r="F132" s="17" t="s">
        <v>316</v>
      </c>
      <c r="G132" s="27"/>
      <c r="H132"/>
      <c r="I132" s="35">
        <v>278</v>
      </c>
      <c r="J132" s="35">
        <v>903</v>
      </c>
      <c r="K132" s="35">
        <v>1290</v>
      </c>
      <c r="L132" s="32">
        <f>J132/K132</f>
        <v>0.7</v>
      </c>
    </row>
    <row r="133" spans="1:12" x14ac:dyDescent="0.25">
      <c r="A133" s="2"/>
      <c r="B133" s="2"/>
      <c r="C133" s="2"/>
      <c r="D133" s="27"/>
      <c r="E133" s="28" t="s">
        <v>317</v>
      </c>
      <c r="F133" s="27"/>
      <c r="G133" s="27"/>
      <c r="H133"/>
      <c r="I133" s="39">
        <f>SUM(I104:I110, I113:I115, I119, I129:I132)</f>
        <v>605</v>
      </c>
      <c r="J133" s="39">
        <f>SUM(J104:J110, J113:J115, J119, J129:J132)</f>
        <v>40978</v>
      </c>
      <c r="K133" s="39">
        <f>SUM(K104:K110, K113:K115, K119, K129:K132)</f>
        <v>40887</v>
      </c>
      <c r="L133" s="38">
        <f>J133/K133</f>
        <v>1.0022256462934429</v>
      </c>
    </row>
    <row r="134" spans="1:12" x14ac:dyDescent="0.25">
      <c r="A134" s="2"/>
      <c r="B134" s="2"/>
      <c r="C134" s="2"/>
      <c r="D134" s="27"/>
      <c r="F134" s="27"/>
      <c r="G134" s="27"/>
      <c r="H134"/>
      <c r="I134" s="35"/>
      <c r="J134" s="35"/>
      <c r="K134" s="35"/>
      <c r="L134" s="32"/>
    </row>
    <row r="135" spans="1:12" ht="28.9" customHeight="1" x14ac:dyDescent="0.25">
      <c r="A135" s="2"/>
      <c r="B135" s="2"/>
      <c r="C135" s="2"/>
      <c r="D135" s="27"/>
      <c r="E135" s="28" t="s">
        <v>318</v>
      </c>
      <c r="F135" s="27"/>
      <c r="G135" s="27"/>
      <c r="H135"/>
      <c r="I135" s="35">
        <v>0</v>
      </c>
      <c r="J135" s="35">
        <v>175</v>
      </c>
      <c r="K135" s="35"/>
      <c r="L135" s="32"/>
    </row>
    <row r="136" spans="1:12" x14ac:dyDescent="0.25">
      <c r="A136" s="2"/>
      <c r="B136" s="2"/>
      <c r="C136" s="2"/>
      <c r="D136" s="28" t="s">
        <v>319</v>
      </c>
      <c r="F136" s="27"/>
      <c r="G136" s="27"/>
      <c r="H136"/>
      <c r="I136" s="39">
        <f>I13+I20+I27+I41+I48+I87+I100+I102+I133+I135+I28</f>
        <v>3182.79</v>
      </c>
      <c r="J136" s="39">
        <f>J13+J20+J27+J41+J48+J87+J100+J102+J133+J135+J28</f>
        <v>152011.20000000001</v>
      </c>
      <c r="K136" s="39">
        <f>K13+K20+K27+K41+K48+K87+K100+K102+K133+K135+K28</f>
        <v>179491</v>
      </c>
      <c r="L136" s="38">
        <f>J136/K136</f>
        <v>0.8469015159534462</v>
      </c>
    </row>
    <row r="137" spans="1:12" ht="28.9" customHeight="1" x14ac:dyDescent="0.25">
      <c r="A137" s="2"/>
      <c r="B137" s="2"/>
      <c r="C137" s="28" t="s">
        <v>320</v>
      </c>
      <c r="D137" s="27"/>
      <c r="F137" s="27"/>
      <c r="G137" s="27"/>
      <c r="H137"/>
      <c r="I137" s="40">
        <f>I136</f>
        <v>3182.79</v>
      </c>
      <c r="J137" s="40">
        <f>J136</f>
        <v>152011.20000000001</v>
      </c>
      <c r="K137" s="40">
        <f>K136</f>
        <v>179491</v>
      </c>
      <c r="L137" s="41">
        <f>L136</f>
        <v>0.8469015159534462</v>
      </c>
    </row>
    <row r="138" spans="1:12" ht="28.9" customHeight="1" x14ac:dyDescent="0.25">
      <c r="A138" s="2"/>
      <c r="B138" s="2"/>
      <c r="C138" s="2"/>
      <c r="D138" s="27"/>
      <c r="E138" s="27"/>
      <c r="F138" s="27"/>
      <c r="G138" s="27"/>
      <c r="I138" s="35"/>
      <c r="J138" s="35"/>
      <c r="K138" s="35"/>
      <c r="L138" s="35"/>
    </row>
    <row r="139" spans="1:12" x14ac:dyDescent="0.25">
      <c r="A139" s="2"/>
      <c r="B139" s="2"/>
      <c r="C139" s="2"/>
      <c r="D139" s="28" t="s">
        <v>321</v>
      </c>
      <c r="E139" s="27"/>
      <c r="F139" s="27"/>
      <c r="G139" s="27"/>
      <c r="H139"/>
      <c r="I139" s="35"/>
      <c r="J139" s="35"/>
      <c r="K139" s="35"/>
      <c r="L139" s="32"/>
    </row>
    <row r="140" spans="1:12" ht="28.9" customHeight="1" x14ac:dyDescent="0.25">
      <c r="A140" s="2"/>
      <c r="B140" s="2"/>
      <c r="C140" s="2"/>
      <c r="D140" s="27"/>
      <c r="E140" s="28" t="s">
        <v>322</v>
      </c>
      <c r="F140" s="27"/>
      <c r="G140" s="27"/>
      <c r="H140"/>
      <c r="I140" s="35"/>
      <c r="J140" s="35"/>
      <c r="K140" s="35"/>
      <c r="L140" s="32"/>
    </row>
    <row r="141" spans="1:12" ht="28.9" customHeight="1" x14ac:dyDescent="0.25">
      <c r="A141" s="2"/>
      <c r="B141" s="2"/>
      <c r="C141" s="2"/>
      <c r="D141" s="27"/>
      <c r="E141" s="27"/>
      <c r="F141" s="28" t="s">
        <v>323</v>
      </c>
      <c r="G141" s="27"/>
      <c r="H141"/>
      <c r="I141" s="35"/>
      <c r="J141" s="35"/>
      <c r="K141" s="35"/>
      <c r="L141" s="32"/>
    </row>
    <row r="142" spans="1:12" x14ac:dyDescent="0.25">
      <c r="A142" s="2"/>
      <c r="B142" s="2"/>
      <c r="C142" s="2"/>
      <c r="D142" s="27"/>
      <c r="E142" s="27"/>
      <c r="F142" s="27"/>
      <c r="G142" s="28" t="s">
        <v>324</v>
      </c>
      <c r="H142"/>
      <c r="I142" s="35">
        <v>0</v>
      </c>
      <c r="J142" s="35">
        <v>138.5</v>
      </c>
      <c r="K142" s="35">
        <v>132</v>
      </c>
      <c r="L142" s="32">
        <f>J142/K142</f>
        <v>1.0492424242424243</v>
      </c>
    </row>
    <row r="143" spans="1:12" x14ac:dyDescent="0.25">
      <c r="A143" s="2"/>
      <c r="B143" s="2"/>
      <c r="C143" s="2"/>
      <c r="D143" s="27"/>
      <c r="E143" s="27"/>
      <c r="F143" s="27"/>
      <c r="G143" s="28" t="s">
        <v>325</v>
      </c>
      <c r="H143"/>
      <c r="I143" s="35">
        <v>0</v>
      </c>
      <c r="J143" s="35">
        <v>0</v>
      </c>
      <c r="K143" s="35">
        <v>500</v>
      </c>
      <c r="L143" s="32">
        <f>J143/K143</f>
        <v>0</v>
      </c>
    </row>
    <row r="144" spans="1:12" x14ac:dyDescent="0.25">
      <c r="A144" s="2"/>
      <c r="B144" s="2"/>
      <c r="C144" s="2"/>
      <c r="D144" s="27"/>
      <c r="E144" s="27"/>
      <c r="F144" s="28" t="s">
        <v>326</v>
      </c>
      <c r="G144" s="27"/>
      <c r="H144"/>
      <c r="I144" s="39">
        <f>SUM(I141:I143)</f>
        <v>0</v>
      </c>
      <c r="J144" s="39">
        <f>SUM(J141:J143)</f>
        <v>138.5</v>
      </c>
      <c r="K144" s="39">
        <f>SUM(K141:K143)</f>
        <v>632</v>
      </c>
      <c r="L144" s="38">
        <f>J144/K144</f>
        <v>0.21914556962025317</v>
      </c>
    </row>
    <row r="145" spans="1:12" x14ac:dyDescent="0.25">
      <c r="A145" s="2"/>
      <c r="B145" s="2"/>
      <c r="C145" s="2"/>
      <c r="D145" s="27"/>
      <c r="E145" s="27"/>
      <c r="F145" s="28" t="s">
        <v>327</v>
      </c>
      <c r="G145" s="27"/>
      <c r="H145"/>
      <c r="I145" s="35"/>
      <c r="J145" s="35"/>
      <c r="K145" s="35"/>
      <c r="L145" s="32"/>
    </row>
    <row r="146" spans="1:12" x14ac:dyDescent="0.25">
      <c r="A146" s="2"/>
      <c r="B146" s="2"/>
      <c r="C146" s="2"/>
      <c r="D146" s="27"/>
      <c r="E146" s="27"/>
      <c r="F146"/>
      <c r="G146" s="28" t="s">
        <v>328</v>
      </c>
      <c r="H146"/>
      <c r="I146" s="35">
        <v>76.34</v>
      </c>
      <c r="J146" s="35">
        <v>99.51</v>
      </c>
      <c r="K146" s="35">
        <v>65</v>
      </c>
      <c r="L146" s="32">
        <f>J146/K146</f>
        <v>1.5309230769230771</v>
      </c>
    </row>
    <row r="147" spans="1:12" x14ac:dyDescent="0.25">
      <c r="A147" s="2"/>
      <c r="B147" s="2"/>
      <c r="C147" s="2"/>
      <c r="D147" s="27"/>
      <c r="E147" s="27"/>
      <c r="F147"/>
      <c r="G147" s="28" t="s">
        <v>329</v>
      </c>
      <c r="H147"/>
      <c r="I147" s="35">
        <v>40</v>
      </c>
      <c r="J147" s="35">
        <v>480</v>
      </c>
      <c r="K147" s="35">
        <v>480</v>
      </c>
      <c r="L147" s="32">
        <f>J147/K147</f>
        <v>1</v>
      </c>
    </row>
    <row r="148" spans="1:12" x14ac:dyDescent="0.25">
      <c r="A148" s="2"/>
      <c r="B148" s="2"/>
      <c r="C148" s="2"/>
      <c r="D148" s="27"/>
      <c r="E148" s="27"/>
      <c r="F148"/>
      <c r="G148" s="28" t="s">
        <v>330</v>
      </c>
      <c r="H148"/>
      <c r="I148" s="35">
        <v>15.31</v>
      </c>
      <c r="J148" s="35">
        <v>183.72</v>
      </c>
      <c r="K148" s="35">
        <v>184</v>
      </c>
      <c r="L148" s="32">
        <f>J148/K148</f>
        <v>0.99847826086956526</v>
      </c>
    </row>
    <row r="149" spans="1:12" x14ac:dyDescent="0.25">
      <c r="A149" s="2"/>
      <c r="B149" s="2"/>
      <c r="C149" s="2"/>
      <c r="D149" s="27"/>
      <c r="E149" s="27"/>
      <c r="F149"/>
      <c r="G149" s="28" t="s">
        <v>331</v>
      </c>
      <c r="H149"/>
      <c r="I149" s="35">
        <v>0</v>
      </c>
      <c r="J149" s="35">
        <v>0</v>
      </c>
      <c r="K149" s="35">
        <v>500</v>
      </c>
      <c r="L149" s="32">
        <f>J149/K149</f>
        <v>0</v>
      </c>
    </row>
    <row r="150" spans="1:12" ht="28.9" customHeight="1" x14ac:dyDescent="0.25">
      <c r="A150" s="2"/>
      <c r="B150" s="2"/>
      <c r="C150" s="2"/>
      <c r="D150" s="27"/>
      <c r="E150" s="27"/>
      <c r="F150" s="28" t="s">
        <v>332</v>
      </c>
      <c r="G150" s="27"/>
      <c r="H150"/>
      <c r="I150" s="39">
        <f>SUM(I145:I149)</f>
        <v>131.65</v>
      </c>
      <c r="J150" s="39">
        <f>SUM(J145:J149)</f>
        <v>763.23</v>
      </c>
      <c r="K150" s="39">
        <f>SUM(K145:K149)</f>
        <v>1229</v>
      </c>
      <c r="L150" s="38">
        <f>J150/K150</f>
        <v>0.62101708706265257</v>
      </c>
    </row>
    <row r="151" spans="1:12" x14ac:dyDescent="0.25">
      <c r="A151" s="2"/>
      <c r="B151" s="2"/>
      <c r="C151" s="2"/>
      <c r="D151" s="27"/>
      <c r="E151" s="27"/>
      <c r="F151" s="28" t="s">
        <v>333</v>
      </c>
      <c r="G151" s="27"/>
      <c r="H151"/>
      <c r="I151" s="35"/>
      <c r="J151" s="35"/>
      <c r="K151" s="35"/>
      <c r="L151" s="32"/>
    </row>
    <row r="152" spans="1:12" x14ac:dyDescent="0.25">
      <c r="A152" s="2"/>
      <c r="B152" s="2"/>
      <c r="C152" s="2"/>
      <c r="D152" s="27"/>
      <c r="E152" s="27"/>
      <c r="F152" s="27"/>
      <c r="G152" s="28" t="s">
        <v>334</v>
      </c>
      <c r="H152"/>
      <c r="I152" s="35">
        <v>0</v>
      </c>
      <c r="J152" s="35">
        <v>1860</v>
      </c>
      <c r="K152" s="35">
        <v>2366</v>
      </c>
      <c r="L152" s="32">
        <f t="shared" ref="L152:L157" si="8">J152/K152</f>
        <v>0.78613693998309386</v>
      </c>
    </row>
    <row r="153" spans="1:12" x14ac:dyDescent="0.25">
      <c r="A153" s="2"/>
      <c r="B153" s="2"/>
      <c r="C153" s="2"/>
      <c r="D153" s="27"/>
      <c r="E153" s="27"/>
      <c r="F153" s="27"/>
      <c r="G153" s="28" t="s">
        <v>335</v>
      </c>
      <c r="H153"/>
      <c r="I153" s="35">
        <v>750</v>
      </c>
      <c r="J153" s="35">
        <v>3000</v>
      </c>
      <c r="K153" s="35">
        <v>3000</v>
      </c>
      <c r="L153" s="32">
        <f t="shared" si="8"/>
        <v>1</v>
      </c>
    </row>
    <row r="154" spans="1:12" x14ac:dyDescent="0.25">
      <c r="A154" s="2"/>
      <c r="B154" s="2"/>
      <c r="C154" s="2"/>
      <c r="D154" s="27"/>
      <c r="E154" s="27"/>
      <c r="F154" s="27"/>
      <c r="G154" s="28" t="s">
        <v>336</v>
      </c>
      <c r="H154"/>
      <c r="I154" s="35">
        <v>1000</v>
      </c>
      <c r="J154" s="35">
        <v>4520</v>
      </c>
      <c r="K154" s="35">
        <v>4430</v>
      </c>
      <c r="L154" s="32">
        <f t="shared" si="8"/>
        <v>1.020316027088036</v>
      </c>
    </row>
    <row r="155" spans="1:12" ht="28.9" customHeight="1" x14ac:dyDescent="0.25">
      <c r="A155" s="2"/>
      <c r="B155" s="2"/>
      <c r="C155" s="2"/>
      <c r="D155" s="27"/>
      <c r="E155" s="27"/>
      <c r="F155" s="27"/>
      <c r="G155" s="28" t="s">
        <v>337</v>
      </c>
      <c r="H155"/>
      <c r="I155" s="35">
        <v>0</v>
      </c>
      <c r="J155" s="35">
        <v>198</v>
      </c>
      <c r="K155" s="35">
        <v>198</v>
      </c>
      <c r="L155" s="32">
        <f t="shared" si="8"/>
        <v>1</v>
      </c>
    </row>
    <row r="156" spans="1:12" x14ac:dyDescent="0.25">
      <c r="A156" s="2"/>
      <c r="B156" s="2"/>
      <c r="C156" s="2"/>
      <c r="D156" s="27"/>
      <c r="E156" s="27"/>
      <c r="F156" s="27"/>
      <c r="G156" s="28" t="s">
        <v>338</v>
      </c>
      <c r="H156"/>
      <c r="I156" s="35">
        <v>0</v>
      </c>
      <c r="J156" s="35">
        <v>306.11</v>
      </c>
      <c r="K156" s="35">
        <v>300</v>
      </c>
      <c r="L156" s="32">
        <f t="shared" si="8"/>
        <v>1.0203666666666666</v>
      </c>
    </row>
    <row r="157" spans="1:12" x14ac:dyDescent="0.25">
      <c r="A157" s="2"/>
      <c r="B157" s="2"/>
      <c r="C157" s="2"/>
      <c r="D157" s="27"/>
      <c r="E157" s="27"/>
      <c r="F157" s="28" t="s">
        <v>339</v>
      </c>
      <c r="G157" s="27"/>
      <c r="H157"/>
      <c r="I157" s="39">
        <f>SUM(I152:I156)</f>
        <v>1750</v>
      </c>
      <c r="J157" s="39">
        <f>SUM(J152:J156)</f>
        <v>9884.11</v>
      </c>
      <c r="K157" s="39">
        <f>SUM(K152:K156)</f>
        <v>10294</v>
      </c>
      <c r="L157" s="38">
        <f t="shared" si="8"/>
        <v>0.96018165921896259</v>
      </c>
    </row>
    <row r="158" spans="1:12" x14ac:dyDescent="0.25">
      <c r="A158" s="2"/>
      <c r="B158" s="2"/>
      <c r="C158" s="2"/>
      <c r="D158" s="27"/>
      <c r="E158" s="27"/>
      <c r="F158" s="28" t="s">
        <v>340</v>
      </c>
      <c r="G158" s="27"/>
      <c r="H158"/>
      <c r="I158" s="35"/>
      <c r="J158" s="35"/>
      <c r="K158" s="35"/>
      <c r="L158" s="32"/>
    </row>
    <row r="159" spans="1:12" x14ac:dyDescent="0.25">
      <c r="A159" s="2"/>
      <c r="B159" s="2"/>
      <c r="C159" s="2"/>
      <c r="D159" s="27"/>
      <c r="E159" s="27"/>
      <c r="G159" s="27" t="s">
        <v>341</v>
      </c>
      <c r="H159"/>
      <c r="I159" s="35">
        <v>0</v>
      </c>
      <c r="J159" s="35">
        <v>0</v>
      </c>
      <c r="K159" s="35">
        <v>700</v>
      </c>
      <c r="L159" s="32">
        <f>J159/K159</f>
        <v>0</v>
      </c>
    </row>
    <row r="160" spans="1:12" x14ac:dyDescent="0.25">
      <c r="A160" s="2"/>
      <c r="B160" s="2"/>
      <c r="C160" s="2"/>
      <c r="D160" s="27"/>
      <c r="E160" s="27"/>
      <c r="F160" s="28" t="s">
        <v>342</v>
      </c>
      <c r="G160" s="27"/>
      <c r="H160"/>
      <c r="I160" s="35"/>
      <c r="J160" s="35"/>
      <c r="K160" s="35"/>
      <c r="L160" s="32"/>
    </row>
    <row r="161" spans="1:15" x14ac:dyDescent="0.25">
      <c r="A161" s="2"/>
      <c r="B161" s="2"/>
      <c r="C161" s="2"/>
      <c r="D161" s="27"/>
      <c r="E161" s="27"/>
      <c r="F161" s="27"/>
      <c r="G161" s="28" t="s">
        <v>343</v>
      </c>
      <c r="H161"/>
      <c r="I161" s="35">
        <v>0</v>
      </c>
      <c r="J161" s="35">
        <v>4800</v>
      </c>
      <c r="K161" s="35">
        <v>4800</v>
      </c>
      <c r="L161" s="32">
        <f>J161/K161</f>
        <v>1</v>
      </c>
    </row>
    <row r="162" spans="1:15" x14ac:dyDescent="0.25">
      <c r="A162" s="2"/>
      <c r="B162" s="2"/>
      <c r="C162" s="2"/>
      <c r="D162" s="27"/>
      <c r="E162" s="27"/>
      <c r="F162" s="27"/>
      <c r="G162" s="28" t="s">
        <v>344</v>
      </c>
      <c r="H162"/>
      <c r="I162" s="35"/>
      <c r="J162" s="35"/>
      <c r="K162" s="35"/>
      <c r="L162" s="32"/>
    </row>
    <row r="163" spans="1:15" x14ac:dyDescent="0.25">
      <c r="A163" s="2"/>
      <c r="B163" s="2"/>
      <c r="C163" s="2"/>
      <c r="D163" s="27"/>
      <c r="E163" s="27"/>
      <c r="F163" s="27"/>
      <c r="G163"/>
      <c r="H163" s="28" t="s">
        <v>345</v>
      </c>
      <c r="I163" s="35">
        <v>15.31</v>
      </c>
      <c r="J163" s="35">
        <v>183.72</v>
      </c>
      <c r="K163" s="35">
        <v>184</v>
      </c>
      <c r="L163" s="32">
        <f>J163/K163</f>
        <v>0.99847826086956526</v>
      </c>
    </row>
    <row r="164" spans="1:15" ht="28.9" customHeight="1" x14ac:dyDescent="0.25">
      <c r="A164" s="2"/>
      <c r="B164" s="2"/>
      <c r="C164" s="2"/>
      <c r="D164" s="27"/>
      <c r="E164" s="27"/>
      <c r="F164" s="27"/>
      <c r="G164"/>
      <c r="H164" s="28" t="s">
        <v>346</v>
      </c>
      <c r="I164" s="35">
        <v>0</v>
      </c>
      <c r="J164" s="35">
        <v>2625</v>
      </c>
      <c r="K164" s="35">
        <v>2600</v>
      </c>
      <c r="L164" s="32">
        <f>J164/K164</f>
        <v>1.0096153846153846</v>
      </c>
    </row>
    <row r="165" spans="1:15" x14ac:dyDescent="0.25">
      <c r="A165" s="2"/>
      <c r="B165" s="2"/>
      <c r="C165" s="2"/>
      <c r="D165" s="27"/>
      <c r="E165" s="27"/>
      <c r="F165"/>
      <c r="G165" s="28" t="s">
        <v>347</v>
      </c>
      <c r="H165"/>
      <c r="I165" s="39">
        <f>SUM(I162:I164)</f>
        <v>15.31</v>
      </c>
      <c r="J165" s="39">
        <f>SUM(J162:J164)</f>
        <v>2808.72</v>
      </c>
      <c r="K165" s="39">
        <f>SUM(K163:K164)</f>
        <v>2784</v>
      </c>
      <c r="L165" s="38">
        <f t="shared" ref="L165" si="9">J165/K165</f>
        <v>1.0088793103448275</v>
      </c>
    </row>
    <row r="166" spans="1:15" x14ac:dyDescent="0.25">
      <c r="A166" s="2"/>
      <c r="B166" s="2"/>
      <c r="C166" s="2"/>
      <c r="D166" s="27"/>
      <c r="E166" s="27"/>
      <c r="F166"/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/>
      <c r="G167" s="28" t="s">
        <v>348</v>
      </c>
      <c r="H167"/>
      <c r="I167" s="35">
        <v>478</v>
      </c>
      <c r="J167" s="35">
        <v>478</v>
      </c>
      <c r="K167" s="35">
        <v>240</v>
      </c>
      <c r="L167" s="32">
        <f>J167/K167</f>
        <v>1.9916666666666667</v>
      </c>
    </row>
    <row r="168" spans="1:15" x14ac:dyDescent="0.25">
      <c r="A168" s="2"/>
      <c r="B168" s="2"/>
      <c r="C168" s="2"/>
      <c r="D168" s="27"/>
      <c r="E168" s="27"/>
      <c r="F168" s="28" t="s">
        <v>349</v>
      </c>
      <c r="G168" s="27"/>
      <c r="H168"/>
      <c r="I168" s="39">
        <f>I161+I165+I167</f>
        <v>493.31</v>
      </c>
      <c r="J168" s="39">
        <f>J161+J165+J167</f>
        <v>8086.7199999999993</v>
      </c>
      <c r="K168" s="39">
        <f>K161+K165+K167</f>
        <v>7824</v>
      </c>
      <c r="L168" s="38">
        <f t="shared" ref="L168" si="10">J168/K168</f>
        <v>1.0335787321063394</v>
      </c>
    </row>
    <row r="169" spans="1:15" x14ac:dyDescent="0.25">
      <c r="A169" s="2"/>
      <c r="B169" s="2"/>
      <c r="C169" s="2"/>
      <c r="D169" s="27"/>
      <c r="E169" s="27"/>
      <c r="F169" s="28" t="s">
        <v>350</v>
      </c>
      <c r="G169" s="27"/>
      <c r="H169"/>
      <c r="I169" s="35">
        <v>300</v>
      </c>
      <c r="J169" s="35">
        <v>1200</v>
      </c>
      <c r="K169" s="35">
        <v>1200</v>
      </c>
      <c r="L169" s="32">
        <f>J169/K169</f>
        <v>1</v>
      </c>
      <c r="O169" s="62"/>
    </row>
    <row r="170" spans="1:15" x14ac:dyDescent="0.25">
      <c r="A170" s="2"/>
      <c r="B170" s="2"/>
      <c r="C170" s="2"/>
      <c r="D170" s="27"/>
      <c r="E170" s="27"/>
      <c r="F170" s="28" t="s">
        <v>351</v>
      </c>
      <c r="G170" s="27"/>
      <c r="H170"/>
      <c r="I170" s="35"/>
      <c r="J170" s="35"/>
      <c r="K170" s="35"/>
      <c r="L170" s="32"/>
    </row>
    <row r="171" spans="1:15" x14ac:dyDescent="0.25">
      <c r="A171" s="2"/>
      <c r="B171" s="2"/>
      <c r="C171" s="2"/>
      <c r="D171" s="27"/>
      <c r="E171" s="27"/>
      <c r="F171" s="27"/>
      <c r="G171" s="28" t="s">
        <v>352</v>
      </c>
      <c r="H171"/>
      <c r="I171" s="35">
        <v>0</v>
      </c>
      <c r="J171" s="35">
        <v>0</v>
      </c>
      <c r="K171" s="35"/>
      <c r="L171" s="32"/>
    </row>
    <row r="172" spans="1:15" x14ac:dyDescent="0.25">
      <c r="A172" s="2"/>
      <c r="B172" s="2"/>
      <c r="C172" s="2"/>
      <c r="D172" s="27"/>
      <c r="E172" s="27"/>
      <c r="F172" s="27"/>
      <c r="G172" s="28" t="s">
        <v>353</v>
      </c>
      <c r="H172"/>
      <c r="I172" s="35">
        <v>0</v>
      </c>
      <c r="J172" s="35">
        <v>0</v>
      </c>
      <c r="K172" s="35"/>
      <c r="L172" s="32"/>
    </row>
    <row r="173" spans="1:15" x14ac:dyDescent="0.25">
      <c r="A173" s="2"/>
      <c r="B173" s="2"/>
      <c r="C173" s="2"/>
      <c r="D173" s="27"/>
      <c r="E173" s="27"/>
      <c r="F173" s="27"/>
      <c r="G173" s="28" t="s">
        <v>354</v>
      </c>
      <c r="H173"/>
      <c r="I173" s="35">
        <v>0</v>
      </c>
      <c r="J173" s="35">
        <v>0</v>
      </c>
      <c r="K173" s="35"/>
      <c r="L173" s="32"/>
    </row>
    <row r="174" spans="1:15" ht="28.9" customHeight="1" x14ac:dyDescent="0.25">
      <c r="A174" s="2"/>
      <c r="B174" s="2"/>
      <c r="C174" s="2"/>
      <c r="D174" s="27"/>
      <c r="E174" s="27"/>
      <c r="F174" s="27"/>
      <c r="G174" s="28" t="s">
        <v>355</v>
      </c>
      <c r="H174"/>
      <c r="I174" s="35">
        <v>0</v>
      </c>
      <c r="J174" s="35">
        <v>0</v>
      </c>
      <c r="K174" s="35">
        <v>90</v>
      </c>
      <c r="L174" s="32">
        <f>J174/K174</f>
        <v>0</v>
      </c>
    </row>
    <row r="175" spans="1:15" x14ac:dyDescent="0.25">
      <c r="A175" s="2"/>
      <c r="B175" s="2"/>
      <c r="C175" s="2"/>
      <c r="D175" s="27"/>
      <c r="E175" s="27"/>
      <c r="F175" s="27"/>
      <c r="G175" s="28" t="s">
        <v>356</v>
      </c>
      <c r="H175"/>
      <c r="I175" s="35">
        <v>0</v>
      </c>
      <c r="J175" s="35">
        <v>0</v>
      </c>
      <c r="K175" s="35">
        <v>45</v>
      </c>
      <c r="L175" s="32">
        <f>J175/K175</f>
        <v>0</v>
      </c>
    </row>
    <row r="176" spans="1:15" x14ac:dyDescent="0.25">
      <c r="A176" s="2"/>
      <c r="B176" s="2"/>
      <c r="C176" s="2"/>
      <c r="D176" s="27"/>
      <c r="E176" s="27"/>
      <c r="F176" s="27"/>
      <c r="G176" s="28" t="s">
        <v>357</v>
      </c>
      <c r="H176"/>
      <c r="I176" s="35">
        <v>0</v>
      </c>
      <c r="J176" s="35">
        <v>0</v>
      </c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358</v>
      </c>
      <c r="H177"/>
      <c r="I177" s="35">
        <v>0</v>
      </c>
      <c r="J177" s="35">
        <v>44.85</v>
      </c>
      <c r="K177" s="35">
        <v>90</v>
      </c>
      <c r="L177" s="32">
        <f>J177/K177</f>
        <v>0.49833333333333335</v>
      </c>
    </row>
    <row r="178" spans="1:12" x14ac:dyDescent="0.25">
      <c r="A178" s="2"/>
      <c r="B178" s="2"/>
      <c r="C178" s="2"/>
      <c r="D178" s="27"/>
      <c r="E178" s="27"/>
      <c r="F178" s="27"/>
      <c r="G178" s="28" t="s">
        <v>359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360</v>
      </c>
      <c r="H179"/>
      <c r="I179" s="35">
        <v>0</v>
      </c>
      <c r="J179" s="35">
        <v>1524</v>
      </c>
      <c r="K179" s="35">
        <v>1635</v>
      </c>
      <c r="L179" s="32">
        <f>J179/K179</f>
        <v>0.93211009174311932</v>
      </c>
    </row>
    <row r="180" spans="1:12" ht="28.9" customHeight="1" x14ac:dyDescent="0.25">
      <c r="A180" s="2"/>
      <c r="B180" s="2"/>
      <c r="C180" s="2"/>
      <c r="D180" s="27"/>
      <c r="E180" s="27"/>
      <c r="F180" s="28" t="s">
        <v>361</v>
      </c>
      <c r="G180" s="27"/>
      <c r="H180"/>
      <c r="I180" s="39">
        <f>SUM(I171:I179)</f>
        <v>0</v>
      </c>
      <c r="J180" s="39">
        <f>SUM(J171:J179)</f>
        <v>1568.85</v>
      </c>
      <c r="K180" s="39">
        <f>SUM(K171:K179)</f>
        <v>1860</v>
      </c>
      <c r="L180" s="38">
        <f>J180/K180</f>
        <v>0.84346774193548379</v>
      </c>
    </row>
    <row r="181" spans="1:12" ht="28.9" customHeight="1" x14ac:dyDescent="0.25">
      <c r="A181" s="2"/>
      <c r="B181" s="2"/>
      <c r="C181" s="2"/>
      <c r="D181" s="27"/>
      <c r="E181" s="27"/>
      <c r="F181"/>
      <c r="G181" s="27"/>
      <c r="H181"/>
      <c r="I181" s="35"/>
      <c r="J181" s="35"/>
      <c r="K181" s="35"/>
      <c r="L181" s="32"/>
    </row>
    <row r="182" spans="1:12" x14ac:dyDescent="0.25">
      <c r="A182" s="2"/>
      <c r="B182" s="2"/>
      <c r="C182" s="2"/>
      <c r="D182" s="27"/>
      <c r="E182" s="27"/>
      <c r="F182" s="28" t="s">
        <v>362</v>
      </c>
      <c r="G182" s="27"/>
      <c r="H182"/>
      <c r="I182" s="35"/>
      <c r="J182" s="35"/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363</v>
      </c>
      <c r="H183"/>
      <c r="I183" s="35">
        <v>0</v>
      </c>
      <c r="J183" s="35">
        <v>47.02</v>
      </c>
      <c r="K183" s="35">
        <v>80</v>
      </c>
      <c r="L183" s="32">
        <f>J183/K183</f>
        <v>0.58774999999999999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364</v>
      </c>
      <c r="H184"/>
      <c r="I184" s="35">
        <v>0</v>
      </c>
      <c r="J184" s="35">
        <v>0</v>
      </c>
      <c r="K184" s="35">
        <v>50</v>
      </c>
      <c r="L184" s="32">
        <f>J184/K184</f>
        <v>0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365</v>
      </c>
      <c r="H185"/>
      <c r="I185" s="35">
        <v>500</v>
      </c>
      <c r="J185" s="35">
        <v>500</v>
      </c>
      <c r="K185" s="35">
        <v>500</v>
      </c>
      <c r="L185" s="32">
        <f>J185/K185</f>
        <v>1</v>
      </c>
    </row>
    <row r="186" spans="1:12" x14ac:dyDescent="0.25">
      <c r="A186" s="2"/>
      <c r="B186" s="2"/>
      <c r="C186" s="2"/>
      <c r="D186" s="27"/>
      <c r="E186" s="27"/>
      <c r="F186" s="27"/>
      <c r="G186" s="28" t="s">
        <v>366</v>
      </c>
      <c r="H186"/>
      <c r="I186" s="35">
        <v>500</v>
      </c>
      <c r="J186" s="35">
        <v>500</v>
      </c>
      <c r="K186" s="35">
        <v>500</v>
      </c>
      <c r="L186" s="32">
        <f>J186/K186</f>
        <v>1</v>
      </c>
    </row>
    <row r="187" spans="1:12" x14ac:dyDescent="0.25">
      <c r="A187" s="2"/>
      <c r="B187" s="2"/>
      <c r="C187" s="2"/>
      <c r="D187" s="27"/>
      <c r="E187" s="27"/>
      <c r="F187" s="27" t="s">
        <v>367</v>
      </c>
      <c r="G187" s="27"/>
      <c r="I187" s="39">
        <f>SUM(I183:I186)</f>
        <v>1000</v>
      </c>
      <c r="J187" s="39">
        <f>SUM(J183:J186)</f>
        <v>1047.02</v>
      </c>
      <c r="K187" s="39">
        <f>SUM(K183:K186)</f>
        <v>1130</v>
      </c>
      <c r="L187" s="38">
        <f t="shared" ref="L187:L191" si="11">J187/K187</f>
        <v>0.92656637168141587</v>
      </c>
    </row>
    <row r="188" spans="1:12" x14ac:dyDescent="0.25">
      <c r="A188" s="2"/>
      <c r="B188" s="2"/>
      <c r="C188" s="2"/>
      <c r="D188" s="27"/>
      <c r="E188" s="27"/>
      <c r="F188" s="27" t="s">
        <v>368</v>
      </c>
      <c r="G188" s="27"/>
      <c r="I188" s="35"/>
      <c r="J188" s="35"/>
      <c r="K188" s="35"/>
      <c r="L188" s="32"/>
    </row>
    <row r="189" spans="1:12" x14ac:dyDescent="0.25">
      <c r="A189" s="2"/>
      <c r="B189" s="2"/>
      <c r="C189" s="2"/>
      <c r="D189" s="27"/>
      <c r="E189" s="27"/>
      <c r="F189" s="27"/>
      <c r="G189" s="27" t="s">
        <v>369</v>
      </c>
      <c r="I189" s="35">
        <v>0</v>
      </c>
      <c r="J189" s="35">
        <v>0</v>
      </c>
      <c r="K189" s="35">
        <v>100</v>
      </c>
      <c r="L189" s="32">
        <f>J189/K189</f>
        <v>0</v>
      </c>
    </row>
    <row r="190" spans="1:12" x14ac:dyDescent="0.25">
      <c r="A190" s="2"/>
      <c r="B190" s="2"/>
      <c r="C190" s="2"/>
      <c r="D190" s="27"/>
      <c r="E190" s="27"/>
      <c r="F190" s="27" t="s">
        <v>370</v>
      </c>
      <c r="G190" s="27"/>
      <c r="I190" s="39">
        <f t="shared" ref="I190:J190" si="12">I189</f>
        <v>0</v>
      </c>
      <c r="J190" s="39">
        <f t="shared" si="12"/>
        <v>0</v>
      </c>
      <c r="K190" s="39">
        <f>K189</f>
        <v>100</v>
      </c>
      <c r="L190" s="38">
        <f t="shared" si="11"/>
        <v>0</v>
      </c>
    </row>
    <row r="191" spans="1:12" x14ac:dyDescent="0.25">
      <c r="A191" s="2"/>
      <c r="B191" s="2"/>
      <c r="C191" s="2"/>
      <c r="D191" s="27"/>
      <c r="E191" s="28" t="s">
        <v>371</v>
      </c>
      <c r="F191" s="27"/>
      <c r="G191" s="27"/>
      <c r="H191"/>
      <c r="I191" s="39">
        <f>I190+I187+I180+I168+I157+I150+I144+I159+I169</f>
        <v>3674.96</v>
      </c>
      <c r="J191" s="39">
        <f>J190+J187+J180+J168+J157+J150+J144+J1593+J169</f>
        <v>22688.43</v>
      </c>
      <c r="K191" s="39">
        <f>K190+K187+K180+K168+K169+K157+K150+K144+K159</f>
        <v>24969</v>
      </c>
      <c r="L191" s="38">
        <f t="shared" si="11"/>
        <v>0.90866394328967925</v>
      </c>
    </row>
    <row r="192" spans="1:12" x14ac:dyDescent="0.25">
      <c r="A192" s="2"/>
      <c r="B192" s="2"/>
      <c r="C192" s="2"/>
      <c r="D192" s="27"/>
      <c r="F192" s="27"/>
      <c r="G192" s="27"/>
      <c r="H192"/>
      <c r="I192" s="35"/>
      <c r="J192" s="35"/>
      <c r="K192" s="35"/>
      <c r="L192" s="32"/>
    </row>
    <row r="193" spans="1:12" x14ac:dyDescent="0.25">
      <c r="A193" s="2"/>
      <c r="B193" s="2"/>
      <c r="C193" s="2"/>
      <c r="D193" s="27"/>
      <c r="F193" s="27"/>
      <c r="G193" s="27"/>
      <c r="H193"/>
      <c r="I193" s="35"/>
      <c r="J193" s="35"/>
      <c r="K193" s="35"/>
      <c r="L193" s="32"/>
    </row>
    <row r="194" spans="1:12" x14ac:dyDescent="0.25">
      <c r="A194" s="2"/>
      <c r="B194" s="2"/>
      <c r="C194" s="2"/>
      <c r="D194" s="27"/>
      <c r="E194" s="28" t="s">
        <v>372</v>
      </c>
      <c r="F194" s="27"/>
      <c r="G194" s="27"/>
      <c r="H194"/>
      <c r="I194" s="35"/>
      <c r="J194" s="35"/>
      <c r="K194" s="35"/>
      <c r="L194" s="32"/>
    </row>
    <row r="195" spans="1:12" x14ac:dyDescent="0.25">
      <c r="A195" s="2"/>
      <c r="B195" s="2"/>
      <c r="C195" s="2"/>
      <c r="D195" s="27"/>
      <c r="E195" s="27"/>
      <c r="F195" s="28" t="s">
        <v>373</v>
      </c>
      <c r="G195" s="27"/>
      <c r="H195"/>
      <c r="I195" s="35">
        <v>0</v>
      </c>
      <c r="J195" s="35">
        <v>17076.759999999998</v>
      </c>
      <c r="K195" s="35"/>
      <c r="L195" s="32"/>
    </row>
    <row r="196" spans="1:12" ht="28.9" customHeight="1" x14ac:dyDescent="0.25">
      <c r="A196" s="2"/>
      <c r="B196" s="2"/>
      <c r="C196" s="2"/>
      <c r="D196" s="27"/>
      <c r="E196" s="27"/>
      <c r="F196" s="27"/>
      <c r="G196" s="28" t="s">
        <v>374</v>
      </c>
      <c r="H196"/>
      <c r="I196" s="35">
        <v>0</v>
      </c>
      <c r="J196" s="35">
        <v>0</v>
      </c>
      <c r="K196" s="35"/>
      <c r="L196" s="32"/>
    </row>
    <row r="197" spans="1:12" x14ac:dyDescent="0.25">
      <c r="A197" s="2"/>
      <c r="B197" s="2"/>
      <c r="C197" s="2"/>
      <c r="D197" s="27"/>
      <c r="E197" s="27"/>
      <c r="F197" s="27"/>
      <c r="G197" s="28" t="s">
        <v>375</v>
      </c>
      <c r="H197"/>
      <c r="I197" s="35">
        <v>0</v>
      </c>
      <c r="J197" s="35">
        <v>0</v>
      </c>
      <c r="K197" s="35"/>
      <c r="L197" s="32"/>
    </row>
    <row r="198" spans="1:12" x14ac:dyDescent="0.25">
      <c r="A198" s="2"/>
      <c r="B198" s="2"/>
      <c r="C198" s="2"/>
      <c r="D198" s="27"/>
      <c r="E198" s="27"/>
      <c r="F198" s="27"/>
      <c r="G198" s="28" t="s">
        <v>376</v>
      </c>
      <c r="H198"/>
      <c r="I198" s="35">
        <v>0</v>
      </c>
      <c r="J198" s="35">
        <v>324.91000000000003</v>
      </c>
      <c r="K198" s="35"/>
      <c r="L198" s="32"/>
    </row>
    <row r="199" spans="1:12" x14ac:dyDescent="0.25">
      <c r="A199" s="2"/>
      <c r="B199" s="2"/>
      <c r="C199" s="2"/>
      <c r="D199" s="27"/>
      <c r="E199" s="27"/>
      <c r="F199" s="27"/>
      <c r="G199" s="28" t="s">
        <v>377</v>
      </c>
      <c r="H199"/>
      <c r="I199" s="35">
        <v>0</v>
      </c>
      <c r="J199" s="35">
        <v>0</v>
      </c>
      <c r="K199" s="35"/>
      <c r="L199" s="32"/>
    </row>
    <row r="200" spans="1:12" x14ac:dyDescent="0.25">
      <c r="A200" s="2"/>
      <c r="B200" s="2"/>
      <c r="C200" s="2"/>
      <c r="D200" s="27"/>
      <c r="E200" s="27"/>
      <c r="F200" s="27"/>
      <c r="G200" s="28" t="s">
        <v>378</v>
      </c>
      <c r="H200"/>
      <c r="I200" s="35">
        <v>0</v>
      </c>
      <c r="J200" s="35">
        <v>0</v>
      </c>
      <c r="K200" s="35"/>
      <c r="L200" s="32"/>
    </row>
    <row r="201" spans="1:12" x14ac:dyDescent="0.25">
      <c r="A201" s="2"/>
      <c r="B201" s="2"/>
      <c r="C201" s="2"/>
      <c r="D201" s="27"/>
      <c r="E201" s="27"/>
      <c r="F201" s="28" t="s">
        <v>379</v>
      </c>
      <c r="G201" s="27"/>
      <c r="H201"/>
      <c r="I201" s="39">
        <f>SUM(I195:I200)</f>
        <v>0</v>
      </c>
      <c r="J201" s="39">
        <f>SUM(J195:J200)</f>
        <v>17401.669999999998</v>
      </c>
      <c r="K201" s="39">
        <v>11250</v>
      </c>
      <c r="L201" s="32">
        <f>J201/K201</f>
        <v>1.546815111111111</v>
      </c>
    </row>
    <row r="202" spans="1:12" ht="28.9" customHeight="1" x14ac:dyDescent="0.25">
      <c r="A202" s="2"/>
      <c r="B202" s="2"/>
      <c r="C202" s="2"/>
      <c r="D202" s="27"/>
      <c r="E202" s="27"/>
      <c r="F202" s="28" t="s">
        <v>380</v>
      </c>
      <c r="G202" s="27"/>
      <c r="H202"/>
      <c r="I202" s="35">
        <v>0</v>
      </c>
      <c r="J202" s="35">
        <v>0</v>
      </c>
      <c r="K202" s="35">
        <v>1200</v>
      </c>
      <c r="L202" s="32">
        <f>J202/K202</f>
        <v>0</v>
      </c>
    </row>
    <row r="203" spans="1:12" x14ac:dyDescent="0.25">
      <c r="A203" s="2"/>
      <c r="B203" s="2"/>
      <c r="C203" s="2"/>
      <c r="D203" s="27"/>
      <c r="E203" s="27"/>
      <c r="F203" s="28" t="s">
        <v>381</v>
      </c>
      <c r="G203" s="27"/>
      <c r="H203"/>
      <c r="I203" s="35">
        <v>0</v>
      </c>
      <c r="J203" s="35">
        <v>1184.96</v>
      </c>
      <c r="K203" s="35"/>
      <c r="L203" s="32"/>
    </row>
    <row r="204" spans="1:12" x14ac:dyDescent="0.25">
      <c r="A204" s="2"/>
      <c r="B204" s="2"/>
      <c r="C204" s="2"/>
      <c r="D204" s="27"/>
      <c r="E204" s="27"/>
      <c r="F204" s="28" t="s">
        <v>382</v>
      </c>
      <c r="G204" s="27"/>
      <c r="H204"/>
      <c r="I204" s="35">
        <v>0</v>
      </c>
      <c r="J204" s="35">
        <v>818.93</v>
      </c>
      <c r="K204" s="35">
        <v>800</v>
      </c>
      <c r="L204" s="32">
        <f>J204/K204</f>
        <v>1.0236624999999999</v>
      </c>
    </row>
    <row r="205" spans="1:12" x14ac:dyDescent="0.25">
      <c r="A205" s="2"/>
      <c r="B205" s="2"/>
      <c r="C205" s="2"/>
      <c r="D205" s="27"/>
      <c r="E205" s="27"/>
      <c r="F205" s="28" t="s">
        <v>383</v>
      </c>
      <c r="G205" s="27"/>
      <c r="H205"/>
      <c r="I205" s="35">
        <v>0</v>
      </c>
      <c r="J205" s="35">
        <v>231.39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8" t="s">
        <v>384</v>
      </c>
      <c r="G206" s="27"/>
      <c r="H206"/>
      <c r="I206" s="35">
        <v>14.14</v>
      </c>
      <c r="J206" s="35">
        <v>1125.29</v>
      </c>
      <c r="K206" s="35">
        <v>1000</v>
      </c>
      <c r="L206" s="32">
        <f>J206/K206</f>
        <v>1.1252899999999999</v>
      </c>
    </row>
    <row r="207" spans="1:12" x14ac:dyDescent="0.25">
      <c r="A207" s="2"/>
      <c r="B207" s="2"/>
      <c r="C207" s="2"/>
      <c r="D207" s="27"/>
      <c r="E207" s="27"/>
      <c r="F207" s="28" t="s">
        <v>385</v>
      </c>
      <c r="G207" s="27"/>
      <c r="H207"/>
      <c r="I207" s="35">
        <v>0</v>
      </c>
      <c r="J207" s="35">
        <v>173.93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8" t="s">
        <v>386</v>
      </c>
      <c r="G208" s="27"/>
      <c r="H208"/>
      <c r="I208" s="35">
        <v>0</v>
      </c>
      <c r="J208" s="35">
        <v>0</v>
      </c>
      <c r="K208" s="35">
        <v>50</v>
      </c>
      <c r="L208" s="32">
        <f>J208/K208</f>
        <v>0</v>
      </c>
    </row>
    <row r="209" spans="1:12" x14ac:dyDescent="0.25">
      <c r="A209" s="2"/>
      <c r="B209" s="2"/>
      <c r="C209" s="2"/>
      <c r="D209" s="27"/>
      <c r="E209" s="27"/>
      <c r="F209" s="28" t="s">
        <v>387</v>
      </c>
      <c r="G209" s="27"/>
      <c r="H209"/>
      <c r="I209" s="35">
        <v>0</v>
      </c>
      <c r="J209" s="35">
        <v>104.04</v>
      </c>
      <c r="K209" s="35">
        <v>200</v>
      </c>
      <c r="L209" s="32">
        <f>J209/K209</f>
        <v>0.5202</v>
      </c>
    </row>
    <row r="210" spans="1:12" x14ac:dyDescent="0.25">
      <c r="A210" s="2"/>
      <c r="B210" s="2"/>
      <c r="C210" s="2"/>
      <c r="D210" s="27"/>
      <c r="E210" s="27"/>
      <c r="F210" s="28" t="s">
        <v>388</v>
      </c>
      <c r="G210" s="27"/>
      <c r="H210"/>
      <c r="I210" s="35">
        <v>0</v>
      </c>
      <c r="J210" s="35">
        <v>0</v>
      </c>
      <c r="K210" s="35"/>
      <c r="L210" s="32"/>
    </row>
    <row r="211" spans="1:12" x14ac:dyDescent="0.25">
      <c r="A211" s="2"/>
      <c r="B211" s="2"/>
      <c r="C211" s="2"/>
      <c r="D211" s="27"/>
      <c r="E211" s="27"/>
      <c r="F211" s="28" t="s">
        <v>389</v>
      </c>
      <c r="G211" s="27"/>
      <c r="H211"/>
      <c r="I211" s="35">
        <v>0</v>
      </c>
      <c r="J211" s="35">
        <v>17.05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390</v>
      </c>
      <c r="G212" s="27"/>
      <c r="H212"/>
      <c r="I212" s="35">
        <v>0</v>
      </c>
      <c r="J212" s="35">
        <v>0</v>
      </c>
      <c r="K212" s="35">
        <v>300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391</v>
      </c>
      <c r="G213" s="27"/>
      <c r="H213"/>
      <c r="I213" s="35">
        <v>0</v>
      </c>
      <c r="J213" s="35">
        <v>0</v>
      </c>
      <c r="K213" s="35">
        <v>100</v>
      </c>
      <c r="L213" s="32">
        <f t="shared" ref="L213:L214" si="13">J213/K213</f>
        <v>0</v>
      </c>
    </row>
    <row r="214" spans="1:12" x14ac:dyDescent="0.25">
      <c r="A214" s="2"/>
      <c r="B214" s="2"/>
      <c r="C214" s="2"/>
      <c r="D214" s="27"/>
      <c r="E214" s="27"/>
      <c r="F214" s="28" t="s">
        <v>392</v>
      </c>
      <c r="G214" s="27"/>
      <c r="H214"/>
      <c r="I214" s="35">
        <v>0</v>
      </c>
      <c r="J214" s="35">
        <v>436.14</v>
      </c>
      <c r="K214" s="35">
        <v>400</v>
      </c>
      <c r="L214" s="32">
        <f t="shared" si="13"/>
        <v>1.0903499999999999</v>
      </c>
    </row>
    <row r="215" spans="1:12" x14ac:dyDescent="0.25">
      <c r="A215" s="2"/>
      <c r="B215" s="2"/>
      <c r="C215" s="2"/>
      <c r="D215" s="27"/>
      <c r="E215" s="27"/>
      <c r="F215" s="28" t="s">
        <v>393</v>
      </c>
      <c r="G215" s="27"/>
      <c r="H215"/>
      <c r="I215" s="35"/>
      <c r="J215" s="35"/>
      <c r="K215" s="35"/>
      <c r="L215" s="32"/>
    </row>
    <row r="216" spans="1:12" x14ac:dyDescent="0.25">
      <c r="A216" s="2"/>
      <c r="B216" s="2"/>
      <c r="C216" s="2"/>
      <c r="D216" s="27"/>
      <c r="E216" s="27"/>
      <c r="F216" s="27"/>
      <c r="G216" s="28" t="s">
        <v>394</v>
      </c>
      <c r="H216"/>
      <c r="I216" s="35">
        <v>0</v>
      </c>
      <c r="J216" s="35">
        <v>0</v>
      </c>
      <c r="K216" s="35"/>
      <c r="L216" s="32"/>
    </row>
    <row r="217" spans="1:12" ht="28.9" customHeight="1" x14ac:dyDescent="0.25">
      <c r="A217" s="2"/>
      <c r="B217" s="2"/>
      <c r="C217" s="2"/>
      <c r="D217" s="27"/>
      <c r="E217" s="27"/>
      <c r="F217" s="27"/>
      <c r="G217" s="28" t="s">
        <v>395</v>
      </c>
      <c r="H217"/>
      <c r="I217" s="35">
        <v>0</v>
      </c>
      <c r="J217" s="35">
        <v>800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7"/>
      <c r="G218" s="28" t="s">
        <v>396</v>
      </c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397</v>
      </c>
      <c r="G219" s="27"/>
      <c r="H219"/>
      <c r="I219" s="39">
        <f>SUM(I216:I218)</f>
        <v>0</v>
      </c>
      <c r="J219" s="39">
        <f>SUM(J216:J218)</f>
        <v>800</v>
      </c>
      <c r="K219" s="39"/>
      <c r="L219" s="38"/>
    </row>
    <row r="220" spans="1:12" x14ac:dyDescent="0.25">
      <c r="A220" s="2"/>
      <c r="B220" s="2"/>
      <c r="C220" s="2"/>
      <c r="D220" s="27"/>
      <c r="E220" s="27"/>
      <c r="F220" s="28" t="s">
        <v>398</v>
      </c>
      <c r="G220" s="27"/>
      <c r="H220"/>
      <c r="I220" s="35"/>
      <c r="J220" s="35"/>
      <c r="K220" s="35"/>
      <c r="L220" s="32"/>
    </row>
    <row r="221" spans="1:12" x14ac:dyDescent="0.25">
      <c r="A221" s="2"/>
      <c r="B221" s="2"/>
      <c r="C221" s="2"/>
      <c r="D221" s="27"/>
      <c r="E221" s="27"/>
      <c r="G221" s="28" t="s">
        <v>399</v>
      </c>
      <c r="H221"/>
      <c r="I221" s="35">
        <v>0</v>
      </c>
      <c r="J221" s="35">
        <v>600</v>
      </c>
      <c r="K221" s="35">
        <v>600</v>
      </c>
      <c r="L221" s="32">
        <f>J221/K221</f>
        <v>1</v>
      </c>
    </row>
    <row r="222" spans="1:12" x14ac:dyDescent="0.25">
      <c r="A222" s="2"/>
      <c r="B222" s="2"/>
      <c r="C222" s="2"/>
      <c r="D222" s="27"/>
      <c r="E222" s="27"/>
      <c r="F222" s="27"/>
      <c r="G222" s="28" t="s">
        <v>400</v>
      </c>
      <c r="H222"/>
      <c r="I222" s="35">
        <v>0</v>
      </c>
      <c r="J222" s="35">
        <v>0</v>
      </c>
      <c r="K222" s="35">
        <v>550</v>
      </c>
      <c r="L222" s="32">
        <f>J222/K222</f>
        <v>0</v>
      </c>
    </row>
    <row r="223" spans="1:12" x14ac:dyDescent="0.25">
      <c r="A223" s="2"/>
      <c r="B223" s="2"/>
      <c r="C223" s="2"/>
      <c r="D223" s="27"/>
      <c r="E223" s="27"/>
      <c r="F223" s="27"/>
      <c r="G223" s="28" t="s">
        <v>401</v>
      </c>
      <c r="H223"/>
      <c r="I223" s="35">
        <v>0</v>
      </c>
      <c r="J223" s="35">
        <v>0</v>
      </c>
      <c r="K223" s="35">
        <v>550</v>
      </c>
      <c r="L223" s="32">
        <f>J223/K223</f>
        <v>0</v>
      </c>
    </row>
    <row r="224" spans="1:12" x14ac:dyDescent="0.25">
      <c r="A224" s="2"/>
      <c r="B224" s="2"/>
      <c r="C224" s="2"/>
      <c r="D224" s="27"/>
      <c r="E224" s="27"/>
      <c r="F224" s="27"/>
      <c r="G224" s="28" t="s">
        <v>402</v>
      </c>
      <c r="H224"/>
      <c r="I224" s="35">
        <v>0</v>
      </c>
      <c r="J224" s="35">
        <v>0</v>
      </c>
      <c r="K224" s="35"/>
      <c r="L224" s="32"/>
    </row>
    <row r="225" spans="1:12" x14ac:dyDescent="0.25">
      <c r="A225" s="2"/>
      <c r="B225" s="2"/>
      <c r="C225" s="2"/>
      <c r="D225" s="27"/>
      <c r="E225" s="27"/>
      <c r="F225" s="28" t="s">
        <v>403</v>
      </c>
      <c r="G225" s="27"/>
      <c r="H225"/>
      <c r="I225" s="39">
        <f>SUM(I221:I224)</f>
        <v>0</v>
      </c>
      <c r="J225" s="39">
        <f>SUM(J221:J224)</f>
        <v>600</v>
      </c>
      <c r="K225" s="39">
        <f>SUM(K221:K224)</f>
        <v>1700</v>
      </c>
      <c r="L225" s="38">
        <f>J225/K225</f>
        <v>0.35294117647058826</v>
      </c>
    </row>
    <row r="226" spans="1:12" x14ac:dyDescent="0.25">
      <c r="A226" s="2"/>
      <c r="B226" s="2"/>
      <c r="C226" s="2"/>
      <c r="D226" s="27"/>
      <c r="E226" s="27"/>
      <c r="F226" s="28" t="s">
        <v>404</v>
      </c>
      <c r="G226" s="27"/>
      <c r="H226"/>
      <c r="I226" s="35"/>
      <c r="J226" s="35"/>
      <c r="K226" s="35"/>
      <c r="L226" s="32"/>
    </row>
    <row r="227" spans="1:12" x14ac:dyDescent="0.25">
      <c r="A227" s="2"/>
      <c r="B227" s="2"/>
      <c r="C227" s="2"/>
      <c r="D227" s="27"/>
      <c r="E227" s="27"/>
      <c r="F227" s="27"/>
      <c r="G227" s="28" t="s">
        <v>405</v>
      </c>
      <c r="H227"/>
      <c r="I227" s="35">
        <v>0</v>
      </c>
      <c r="J227" s="35">
        <v>2000</v>
      </c>
      <c r="K227" s="35">
        <v>2400</v>
      </c>
      <c r="L227" s="32">
        <f>J227/K227</f>
        <v>0.83333333333333337</v>
      </c>
    </row>
    <row r="228" spans="1:12" x14ac:dyDescent="0.25">
      <c r="A228" s="2"/>
      <c r="B228" s="2"/>
      <c r="C228" s="2"/>
      <c r="D228" s="27"/>
      <c r="E228" s="27"/>
      <c r="F228" s="27"/>
      <c r="G228" s="28" t="s">
        <v>406</v>
      </c>
      <c r="H228"/>
      <c r="I228" s="35">
        <v>0</v>
      </c>
      <c r="J228" s="35">
        <v>0</v>
      </c>
      <c r="K228" s="35"/>
      <c r="L228" s="32"/>
    </row>
    <row r="229" spans="1:12" x14ac:dyDescent="0.25">
      <c r="A229" s="2"/>
      <c r="B229" s="2"/>
      <c r="C229" s="2"/>
      <c r="D229" s="27"/>
      <c r="E229" s="27"/>
      <c r="F229" s="28" t="s">
        <v>407</v>
      </c>
      <c r="G229" s="27"/>
      <c r="H229"/>
      <c r="I229" s="39">
        <f>SUM(I227:I228)</f>
        <v>0</v>
      </c>
      <c r="J229" s="39">
        <f>SUM(J227:J228)</f>
        <v>2000</v>
      </c>
      <c r="K229" s="39">
        <f>SUM(K227:K228)</f>
        <v>2400</v>
      </c>
      <c r="L229" s="38">
        <f>J229/K229</f>
        <v>0.83333333333333337</v>
      </c>
    </row>
    <row r="230" spans="1:12" x14ac:dyDescent="0.25">
      <c r="A230" s="2"/>
      <c r="B230" s="2"/>
      <c r="C230" s="2"/>
      <c r="D230" s="27"/>
      <c r="E230" s="27"/>
      <c r="F230" s="28" t="s">
        <v>408</v>
      </c>
      <c r="G230" s="27"/>
      <c r="H230"/>
      <c r="I230" s="35">
        <v>0</v>
      </c>
      <c r="J230" s="35">
        <v>500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7"/>
      <c r="G231" s="28" t="s">
        <v>409</v>
      </c>
      <c r="H231"/>
      <c r="I231" s="35">
        <v>0</v>
      </c>
      <c r="J231" s="35">
        <v>0</v>
      </c>
      <c r="K231" s="35">
        <v>500</v>
      </c>
      <c r="L231" s="32">
        <f>J231/K231</f>
        <v>0</v>
      </c>
    </row>
    <row r="232" spans="1:12" x14ac:dyDescent="0.25">
      <c r="A232" s="2"/>
      <c r="B232" s="2"/>
      <c r="C232" s="2"/>
      <c r="D232" s="27"/>
      <c r="E232" s="27"/>
      <c r="F232" s="28" t="s">
        <v>410</v>
      </c>
      <c r="G232" s="27"/>
      <c r="H232"/>
      <c r="I232" s="39">
        <f>I231+I230</f>
        <v>0</v>
      </c>
      <c r="J232" s="39">
        <v>500</v>
      </c>
      <c r="K232" s="39">
        <f>K231</f>
        <v>500</v>
      </c>
      <c r="L232" s="38">
        <v>0</v>
      </c>
    </row>
    <row r="233" spans="1:12" x14ac:dyDescent="0.25">
      <c r="A233" s="2"/>
      <c r="B233" s="2"/>
      <c r="C233" s="2"/>
      <c r="D233" s="27"/>
      <c r="E233" s="27"/>
      <c r="F233" s="42" t="s">
        <v>411</v>
      </c>
      <c r="G233" s="27"/>
      <c r="H233"/>
      <c r="I233" s="35">
        <v>0</v>
      </c>
      <c r="J233" s="35">
        <v>0</v>
      </c>
      <c r="K233" s="35"/>
      <c r="L233" s="32"/>
    </row>
    <row r="234" spans="1:12" x14ac:dyDescent="0.25">
      <c r="A234" s="2"/>
      <c r="B234" s="2"/>
      <c r="C234" s="2"/>
      <c r="D234" s="27"/>
      <c r="E234" s="27"/>
      <c r="F234" s="28" t="s">
        <v>412</v>
      </c>
      <c r="G234" s="27"/>
      <c r="H234"/>
      <c r="I234" s="35">
        <v>0</v>
      </c>
      <c r="J234" s="35">
        <v>0</v>
      </c>
      <c r="K234" s="35"/>
      <c r="L234" s="32"/>
    </row>
    <row r="235" spans="1:12" x14ac:dyDescent="0.25">
      <c r="A235" s="2"/>
      <c r="B235" s="2"/>
      <c r="C235" s="2"/>
      <c r="D235" s="27"/>
      <c r="E235" s="27"/>
      <c r="F235" s="28" t="s">
        <v>413</v>
      </c>
      <c r="G235" s="27"/>
      <c r="H235"/>
      <c r="I235" s="35">
        <v>0</v>
      </c>
      <c r="J235" s="35">
        <v>0</v>
      </c>
      <c r="K235" s="35"/>
      <c r="L235" s="32"/>
    </row>
    <row r="236" spans="1:12" x14ac:dyDescent="0.25">
      <c r="A236" s="2"/>
      <c r="B236" s="2"/>
      <c r="C236" s="2"/>
      <c r="D236" s="27"/>
      <c r="E236" s="27"/>
      <c r="F236" s="28" t="s">
        <v>414</v>
      </c>
      <c r="G236"/>
      <c r="H236"/>
      <c r="I236" s="35">
        <v>466.68</v>
      </c>
      <c r="J236" s="35">
        <v>466.68</v>
      </c>
      <c r="K236" s="35">
        <v>500</v>
      </c>
      <c r="L236" s="32">
        <f>J236/K236</f>
        <v>0.93335999999999997</v>
      </c>
    </row>
    <row r="237" spans="1:12" ht="28.9" customHeight="1" x14ac:dyDescent="0.25">
      <c r="A237" s="2"/>
      <c r="B237" s="2"/>
      <c r="C237" s="2"/>
      <c r="D237" s="27"/>
      <c r="E237" s="28" t="s">
        <v>415</v>
      </c>
      <c r="F237" s="27"/>
      <c r="G237" s="27"/>
      <c r="H237"/>
      <c r="I237" s="39">
        <f>I201+I202++I203+I204+I205+I206+I207+I208+I209+I210+I212+I213+I214+I219+I225+I229+I232+I233+I234+I235+I236+I211</f>
        <v>480.82</v>
      </c>
      <c r="J237" s="39">
        <f>J201+J202++J203+J204+J205+J206+J207+J208+J209+J210+J212+J213+J214+J219+J225+J229+J232+J233+J234+J235+J236+J211</f>
        <v>25860.079999999998</v>
      </c>
      <c r="K237" s="39">
        <f>K201+K202++K203+K204+K205+K206+K207+K208+K209+K210+K212+K213+K214+K219+K225+K229+K232+K233+K234+K235+K236</f>
        <v>20400</v>
      </c>
      <c r="L237" s="38">
        <f>J237/K237</f>
        <v>1.2676509803921567</v>
      </c>
    </row>
    <row r="238" spans="1:12" x14ac:dyDescent="0.25">
      <c r="A238" s="2"/>
      <c r="B238" s="2"/>
      <c r="C238" s="2"/>
      <c r="D238" s="27"/>
      <c r="E238" s="28" t="s">
        <v>416</v>
      </c>
      <c r="F238" s="27"/>
      <c r="G238" s="27"/>
      <c r="H238"/>
      <c r="I238" s="35"/>
      <c r="J238" s="35"/>
      <c r="K238" s="35"/>
      <c r="L238" s="32"/>
    </row>
    <row r="239" spans="1:12" x14ac:dyDescent="0.25">
      <c r="A239" s="2"/>
      <c r="B239" s="2"/>
      <c r="C239" s="2"/>
      <c r="D239" s="27"/>
      <c r="E239" s="27"/>
      <c r="F239" s="28" t="s">
        <v>417</v>
      </c>
      <c r="G239" s="27"/>
      <c r="H239"/>
      <c r="I239" s="56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8" t="s">
        <v>418</v>
      </c>
      <c r="G240" s="27"/>
      <c r="H240"/>
      <c r="I240" s="56">
        <v>0</v>
      </c>
      <c r="J240" s="35">
        <v>0</v>
      </c>
      <c r="K240" s="35">
        <v>100</v>
      </c>
      <c r="L240" s="32">
        <f>J240/K240</f>
        <v>0</v>
      </c>
    </row>
    <row r="241" spans="1:12" x14ac:dyDescent="0.25">
      <c r="A241" s="2"/>
      <c r="B241" s="2"/>
      <c r="C241" s="2"/>
      <c r="D241" s="27"/>
      <c r="E241" s="27"/>
      <c r="F241" s="28" t="s">
        <v>419</v>
      </c>
      <c r="G241" s="27"/>
      <c r="H241"/>
      <c r="I241" s="36">
        <v>0</v>
      </c>
      <c r="J241" s="36">
        <v>0</v>
      </c>
      <c r="K241" s="36"/>
      <c r="L241" s="32"/>
    </row>
    <row r="242" spans="1:12" x14ac:dyDescent="0.25">
      <c r="A242" s="2"/>
      <c r="B242" s="2"/>
      <c r="C242" s="2"/>
      <c r="D242" s="27"/>
      <c r="E242" s="28" t="s">
        <v>420</v>
      </c>
      <c r="F242" s="27"/>
      <c r="G242" s="27"/>
      <c r="H242"/>
      <c r="I242" s="35">
        <f>SUM(I239:I241)</f>
        <v>0</v>
      </c>
      <c r="J242" s="35">
        <f>SUM(J239:J241)</f>
        <v>0</v>
      </c>
      <c r="K242" s="35">
        <f>SUM(K239:K241)</f>
        <v>100</v>
      </c>
      <c r="L242" s="32">
        <f>J242/K242</f>
        <v>0</v>
      </c>
    </row>
    <row r="243" spans="1:12" x14ac:dyDescent="0.25">
      <c r="A243" s="2"/>
      <c r="B243" s="2"/>
      <c r="C243" s="2"/>
      <c r="D243" s="27"/>
      <c r="E243" s="28" t="s">
        <v>421</v>
      </c>
      <c r="F243" s="27"/>
      <c r="G243" s="27"/>
      <c r="H243"/>
      <c r="I243" s="35"/>
      <c r="J243" s="35"/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422</v>
      </c>
      <c r="G244" s="27"/>
      <c r="H244"/>
      <c r="I244" s="35">
        <v>1170</v>
      </c>
      <c r="J244" s="35">
        <v>1170</v>
      </c>
      <c r="K244" s="35">
        <v>1165</v>
      </c>
      <c r="L244" s="32">
        <f>J244/K244</f>
        <v>1.0042918454935623</v>
      </c>
    </row>
    <row r="245" spans="1:12" ht="28.9" customHeight="1" x14ac:dyDescent="0.25">
      <c r="A245" s="2"/>
      <c r="B245" s="2"/>
      <c r="C245" s="2"/>
      <c r="D245" s="27"/>
      <c r="E245" s="28" t="s">
        <v>423</v>
      </c>
      <c r="F245"/>
      <c r="G245" s="27"/>
      <c r="H245"/>
      <c r="I245" s="39">
        <f t="shared" ref="I245:J245" si="14">I244</f>
        <v>1170</v>
      </c>
      <c r="J245" s="39">
        <f t="shared" si="14"/>
        <v>1170</v>
      </c>
      <c r="K245" s="39">
        <f>K244</f>
        <v>1165</v>
      </c>
      <c r="L245" s="38">
        <f>J245/K245</f>
        <v>1.0042918454935623</v>
      </c>
    </row>
    <row r="246" spans="1:12" x14ac:dyDescent="0.25">
      <c r="A246" s="2"/>
      <c r="B246" s="2"/>
      <c r="C246" s="2"/>
      <c r="D246" s="27"/>
      <c r="E246" s="28" t="s">
        <v>424</v>
      </c>
      <c r="F246" s="27"/>
      <c r="G246" s="27"/>
      <c r="H246"/>
      <c r="I246" s="35"/>
      <c r="J246" s="35"/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425</v>
      </c>
      <c r="G247" s="27"/>
      <c r="H247"/>
      <c r="I247" s="35"/>
      <c r="J247" s="35"/>
      <c r="K247" s="35"/>
      <c r="L247" s="32"/>
    </row>
    <row r="248" spans="1:12" ht="28.9" customHeight="1" x14ac:dyDescent="0.25">
      <c r="A248" s="2"/>
      <c r="B248" s="2"/>
      <c r="C248" s="2"/>
      <c r="D248" s="27"/>
      <c r="E248" s="27"/>
      <c r="F248" s="27"/>
      <c r="G248" s="28" t="s">
        <v>426</v>
      </c>
      <c r="H248"/>
      <c r="I248" s="35">
        <v>0</v>
      </c>
      <c r="J248" s="35">
        <v>0</v>
      </c>
      <c r="K248" s="35">
        <v>1200</v>
      </c>
      <c r="L248" s="32">
        <f t="shared" ref="L248:L254" si="15">J248/K248</f>
        <v>0</v>
      </c>
    </row>
    <row r="249" spans="1:12" x14ac:dyDescent="0.25">
      <c r="A249" s="2"/>
      <c r="B249" s="2"/>
      <c r="C249" s="2"/>
      <c r="D249" s="27"/>
      <c r="E249" s="27"/>
      <c r="F249" s="27"/>
      <c r="G249" s="28" t="s">
        <v>427</v>
      </c>
      <c r="H249"/>
      <c r="I249" s="35">
        <v>0</v>
      </c>
      <c r="J249" s="35">
        <v>247.55</v>
      </c>
      <c r="K249" s="35">
        <v>360</v>
      </c>
      <c r="L249" s="32">
        <f t="shared" si="15"/>
        <v>0.68763888888888891</v>
      </c>
    </row>
    <row r="250" spans="1:12" x14ac:dyDescent="0.25">
      <c r="A250" s="2"/>
      <c r="B250" s="2"/>
      <c r="C250" s="2"/>
      <c r="D250" s="27"/>
      <c r="E250" s="27"/>
      <c r="F250" s="27"/>
      <c r="G250" s="28" t="s">
        <v>428</v>
      </c>
      <c r="H250"/>
      <c r="I250" s="35">
        <v>0</v>
      </c>
      <c r="J250" s="35">
        <v>0</v>
      </c>
      <c r="K250" s="35">
        <v>360</v>
      </c>
      <c r="L250" s="32">
        <f t="shared" si="15"/>
        <v>0</v>
      </c>
    </row>
    <row r="251" spans="1:12" ht="28.9" customHeight="1" x14ac:dyDescent="0.25">
      <c r="A251" s="2"/>
      <c r="B251" s="2"/>
      <c r="C251" s="2"/>
      <c r="D251" s="27"/>
      <c r="E251" s="27"/>
      <c r="F251" s="27"/>
      <c r="G251" s="28" t="s">
        <v>429</v>
      </c>
      <c r="H251"/>
      <c r="I251" s="35">
        <v>0</v>
      </c>
      <c r="J251" s="35">
        <v>0</v>
      </c>
      <c r="K251" s="35">
        <v>300</v>
      </c>
      <c r="L251" s="32">
        <f t="shared" si="15"/>
        <v>0</v>
      </c>
    </row>
    <row r="252" spans="1:12" x14ac:dyDescent="0.25">
      <c r="A252" s="2"/>
      <c r="B252" s="2"/>
      <c r="C252" s="2"/>
      <c r="D252" s="27"/>
      <c r="E252" s="27"/>
      <c r="F252" s="27"/>
      <c r="G252" s="28" t="s">
        <v>430</v>
      </c>
      <c r="H252"/>
      <c r="I252" s="35">
        <v>0</v>
      </c>
      <c r="J252" s="35">
        <v>0</v>
      </c>
      <c r="K252" s="35">
        <v>240</v>
      </c>
      <c r="L252" s="32">
        <f t="shared" si="15"/>
        <v>0</v>
      </c>
    </row>
    <row r="253" spans="1:12" x14ac:dyDescent="0.25">
      <c r="A253" s="2"/>
      <c r="B253" s="2"/>
      <c r="C253" s="2"/>
      <c r="D253" s="27"/>
      <c r="E253" s="27"/>
      <c r="F253" s="28" t="s">
        <v>431</v>
      </c>
      <c r="G253" s="27"/>
      <c r="H253"/>
      <c r="I253" s="39">
        <f>SUM(I248:I252)</f>
        <v>0</v>
      </c>
      <c r="J253" s="39">
        <f>SUM(J248:J252)</f>
        <v>247.55</v>
      </c>
      <c r="K253" s="39">
        <f>SUM(K248:K252)</f>
        <v>2460</v>
      </c>
      <c r="L253" s="38">
        <f t="shared" si="15"/>
        <v>0.10063008130081301</v>
      </c>
    </row>
    <row r="254" spans="1:12" x14ac:dyDescent="0.25">
      <c r="A254" s="2"/>
      <c r="B254" s="2"/>
      <c r="C254" s="2"/>
      <c r="D254" s="27"/>
      <c r="E254" s="27"/>
      <c r="F254" s="28" t="s">
        <v>432</v>
      </c>
      <c r="G254" s="27"/>
      <c r="H254"/>
      <c r="I254" s="35"/>
      <c r="J254" s="35"/>
      <c r="K254" s="35">
        <v>1000</v>
      </c>
      <c r="L254" s="32">
        <f t="shared" si="15"/>
        <v>0</v>
      </c>
    </row>
    <row r="255" spans="1:12" x14ac:dyDescent="0.25">
      <c r="A255" s="2"/>
      <c r="B255" s="2"/>
      <c r="C255" s="2"/>
      <c r="D255" s="27"/>
      <c r="E255" s="27"/>
      <c r="F255" s="28" t="s">
        <v>433</v>
      </c>
      <c r="G255" s="27"/>
      <c r="H255"/>
      <c r="I255" s="35"/>
      <c r="J255" s="35"/>
      <c r="K255" s="35"/>
      <c r="L255" s="32"/>
    </row>
    <row r="256" spans="1:12" x14ac:dyDescent="0.25">
      <c r="A256" s="2"/>
      <c r="B256" s="2"/>
      <c r="C256" s="2"/>
      <c r="D256" s="27"/>
      <c r="E256" s="27"/>
      <c r="G256" s="27"/>
      <c r="H256" s="50" t="s">
        <v>434</v>
      </c>
      <c r="I256" s="35">
        <v>53.7</v>
      </c>
      <c r="J256" s="35">
        <v>53.7</v>
      </c>
      <c r="K256" s="35"/>
      <c r="L256" s="51"/>
    </row>
    <row r="257" spans="1:12" x14ac:dyDescent="0.25">
      <c r="A257" s="2"/>
      <c r="B257" s="2"/>
      <c r="C257" s="2"/>
      <c r="D257" s="27"/>
      <c r="E257" s="27"/>
      <c r="F257" s="27"/>
      <c r="G257" s="27"/>
      <c r="H257" s="28" t="s">
        <v>435</v>
      </c>
      <c r="I257" s="35">
        <v>9040</v>
      </c>
      <c r="J257" s="35">
        <v>108480</v>
      </c>
      <c r="K257" s="35">
        <v>108480</v>
      </c>
      <c r="L257" s="32">
        <f>J257/K257</f>
        <v>1</v>
      </c>
    </row>
    <row r="258" spans="1:12" ht="28.9" customHeight="1" x14ac:dyDescent="0.25">
      <c r="A258" s="2"/>
      <c r="B258" s="2"/>
      <c r="C258" s="2"/>
      <c r="D258" s="27"/>
      <c r="E258" s="27"/>
      <c r="F258" s="27"/>
      <c r="G258" s="27"/>
      <c r="H258" s="28" t="s">
        <v>436</v>
      </c>
      <c r="I258" s="35">
        <v>0</v>
      </c>
      <c r="J258" s="35">
        <v>0</v>
      </c>
      <c r="K258" s="35">
        <v>300</v>
      </c>
      <c r="L258" s="32">
        <f>J258/K258</f>
        <v>0</v>
      </c>
    </row>
    <row r="259" spans="1:12" x14ac:dyDescent="0.25">
      <c r="A259" s="2"/>
      <c r="B259" s="2"/>
      <c r="C259" s="2"/>
      <c r="D259" s="27"/>
      <c r="E259" s="27"/>
      <c r="F259" s="28" t="s">
        <v>437</v>
      </c>
      <c r="G259" s="27"/>
      <c r="H259"/>
      <c r="I259" s="39">
        <f>SUM(I256:I258)</f>
        <v>9093.7000000000007</v>
      </c>
      <c r="J259" s="39">
        <f>SUM(J256:J258)</f>
        <v>108533.7</v>
      </c>
      <c r="K259" s="39">
        <f>SUM(K256:K258)</f>
        <v>108780</v>
      </c>
      <c r="L259" s="38">
        <f>J259/K259</f>
        <v>0.99773579702151127</v>
      </c>
    </row>
    <row r="260" spans="1:12" x14ac:dyDescent="0.25">
      <c r="A260" s="2"/>
      <c r="B260" s="2"/>
      <c r="C260" s="2"/>
      <c r="D260" s="27"/>
      <c r="E260" s="27"/>
      <c r="F260" s="28" t="s">
        <v>438</v>
      </c>
      <c r="G260"/>
      <c r="H260"/>
      <c r="I260" s="35">
        <v>0</v>
      </c>
      <c r="J260" s="35">
        <v>172.96</v>
      </c>
      <c r="K260" s="35">
        <v>150</v>
      </c>
      <c r="L260" s="32">
        <f>J260/K260</f>
        <v>1.1530666666666667</v>
      </c>
    </row>
    <row r="261" spans="1:12" ht="28.9" customHeight="1" x14ac:dyDescent="0.25">
      <c r="A261" s="2"/>
      <c r="B261" s="2"/>
      <c r="C261" s="2"/>
      <c r="D261" s="27"/>
      <c r="E261" s="27"/>
      <c r="F261" s="28" t="s">
        <v>439</v>
      </c>
      <c r="G261"/>
      <c r="H261"/>
      <c r="I261" s="35">
        <v>165</v>
      </c>
      <c r="J261" s="35">
        <v>165</v>
      </c>
      <c r="K261" s="35">
        <v>190</v>
      </c>
      <c r="L261" s="32">
        <f t="shared" ref="L261:L268" si="16">J261/K261</f>
        <v>0.86842105263157898</v>
      </c>
    </row>
    <row r="262" spans="1:12" x14ac:dyDescent="0.25">
      <c r="A262" s="2"/>
      <c r="B262" s="2"/>
      <c r="C262" s="2"/>
      <c r="D262" s="27"/>
      <c r="E262" s="27"/>
      <c r="F262" s="28" t="s">
        <v>440</v>
      </c>
      <c r="G262"/>
      <c r="H262"/>
      <c r="I262" s="35">
        <v>0</v>
      </c>
      <c r="J262" s="35">
        <v>44.6</v>
      </c>
      <c r="K262" s="35">
        <v>150</v>
      </c>
      <c r="L262" s="32">
        <f t="shared" si="16"/>
        <v>0.29733333333333334</v>
      </c>
    </row>
    <row r="263" spans="1:12" x14ac:dyDescent="0.25">
      <c r="A263" s="2"/>
      <c r="B263" s="2"/>
      <c r="C263" s="2"/>
      <c r="D263" s="27"/>
      <c r="E263" s="27"/>
      <c r="F263" s="28" t="s">
        <v>441</v>
      </c>
      <c r="G263"/>
      <c r="H263"/>
      <c r="I263" s="35">
        <v>0</v>
      </c>
      <c r="J263" s="35">
        <v>74.97</v>
      </c>
      <c r="K263" s="35">
        <v>125</v>
      </c>
      <c r="L263" s="32">
        <f t="shared" si="16"/>
        <v>0.59975999999999996</v>
      </c>
    </row>
    <row r="264" spans="1:12" x14ac:dyDescent="0.25">
      <c r="A264" s="2"/>
      <c r="B264" s="2"/>
      <c r="C264" s="2"/>
      <c r="D264" s="27"/>
      <c r="E264" s="27"/>
      <c r="F264" s="28" t="s">
        <v>442</v>
      </c>
      <c r="G264"/>
      <c r="H264"/>
      <c r="I264" s="35">
        <v>0</v>
      </c>
      <c r="J264" s="35">
        <v>0</v>
      </c>
      <c r="K264" s="35">
        <v>200</v>
      </c>
      <c r="L264" s="32">
        <f>J264/K264</f>
        <v>0</v>
      </c>
    </row>
    <row r="265" spans="1:12" x14ac:dyDescent="0.25">
      <c r="A265" s="2"/>
      <c r="B265" s="2"/>
      <c r="C265" s="2"/>
      <c r="D265" s="27"/>
      <c r="E265" s="27"/>
      <c r="F265" s="28" t="s">
        <v>443</v>
      </c>
      <c r="G265"/>
      <c r="H265"/>
      <c r="I265" s="35">
        <v>500</v>
      </c>
      <c r="J265" s="35">
        <v>500</v>
      </c>
      <c r="K265" s="35">
        <v>500</v>
      </c>
      <c r="L265" s="32">
        <f t="shared" si="16"/>
        <v>1</v>
      </c>
    </row>
    <row r="266" spans="1:12" x14ac:dyDescent="0.25">
      <c r="A266" s="2"/>
      <c r="B266" s="2"/>
      <c r="C266" s="2"/>
      <c r="D266" s="27"/>
      <c r="E266" s="27"/>
      <c r="F266" s="28" t="s">
        <v>444</v>
      </c>
      <c r="G266"/>
      <c r="H266"/>
      <c r="I266" s="35">
        <v>52.79</v>
      </c>
      <c r="J266" s="35">
        <v>630.62</v>
      </c>
      <c r="K266" s="35">
        <v>650</v>
      </c>
      <c r="L266" s="32">
        <f t="shared" si="16"/>
        <v>0.97018461538461542</v>
      </c>
    </row>
    <row r="267" spans="1:12" x14ac:dyDescent="0.25">
      <c r="A267" s="2"/>
      <c r="B267" s="2"/>
      <c r="C267" s="2"/>
      <c r="D267" s="27"/>
      <c r="E267" s="27"/>
      <c r="F267" s="28" t="s">
        <v>445</v>
      </c>
      <c r="G267"/>
      <c r="H267"/>
      <c r="I267" s="35">
        <v>505.91</v>
      </c>
      <c r="J267" s="35">
        <v>505.91</v>
      </c>
      <c r="K267" s="35">
        <v>468</v>
      </c>
      <c r="L267" s="32">
        <f>J267/K267</f>
        <v>1.0810042735042735</v>
      </c>
    </row>
    <row r="268" spans="1:12" x14ac:dyDescent="0.25">
      <c r="A268" s="2"/>
      <c r="B268" s="2"/>
      <c r="C268" s="2"/>
      <c r="D268" s="27"/>
      <c r="E268" s="27"/>
      <c r="F268" s="28" t="s">
        <v>446</v>
      </c>
      <c r="G268"/>
      <c r="H268"/>
      <c r="I268" s="35">
        <v>105</v>
      </c>
      <c r="J268" s="35">
        <v>1260</v>
      </c>
      <c r="K268" s="35">
        <v>1260</v>
      </c>
      <c r="L268" s="32">
        <f t="shared" si="16"/>
        <v>1</v>
      </c>
    </row>
    <row r="269" spans="1:12" ht="28.9" customHeight="1" x14ac:dyDescent="0.25">
      <c r="A269" s="2"/>
      <c r="B269" s="2"/>
      <c r="C269" s="2"/>
      <c r="D269" s="27"/>
      <c r="E269" s="27"/>
      <c r="F269" s="28" t="s">
        <v>447</v>
      </c>
      <c r="G269" s="27"/>
      <c r="H269"/>
      <c r="I269" s="35"/>
      <c r="J269" s="35"/>
      <c r="K269" s="35"/>
      <c r="L269" s="32"/>
    </row>
    <row r="270" spans="1:12" x14ac:dyDescent="0.25">
      <c r="A270" s="2"/>
      <c r="B270" s="2"/>
      <c r="C270" s="2"/>
      <c r="D270" s="27"/>
      <c r="E270" s="27"/>
      <c r="F270" s="27"/>
      <c r="G270" s="28" t="s">
        <v>448</v>
      </c>
      <c r="H270"/>
      <c r="I270" s="35">
        <v>0.66</v>
      </c>
      <c r="J270" s="35">
        <v>7.69</v>
      </c>
      <c r="K270" s="35">
        <v>15</v>
      </c>
      <c r="L270" s="32">
        <f t="shared" ref="L270:L280" si="17">J270/K270</f>
        <v>0.51266666666666671</v>
      </c>
    </row>
    <row r="271" spans="1:12" x14ac:dyDescent="0.25">
      <c r="A271" s="2"/>
      <c r="B271" s="2"/>
      <c r="C271" s="2"/>
      <c r="D271" s="27"/>
      <c r="E271" s="27"/>
      <c r="F271" s="27"/>
      <c r="G271" s="28" t="s">
        <v>449</v>
      </c>
      <c r="H271"/>
      <c r="I271" s="35">
        <v>164.18</v>
      </c>
      <c r="J271" s="35">
        <v>1517.31</v>
      </c>
      <c r="K271" s="35">
        <v>1300</v>
      </c>
      <c r="L271" s="32">
        <f t="shared" si="17"/>
        <v>1.1671615384615384</v>
      </c>
    </row>
    <row r="272" spans="1:12" x14ac:dyDescent="0.25">
      <c r="A272" s="2"/>
      <c r="B272" s="2"/>
      <c r="C272" s="2"/>
      <c r="D272" s="27"/>
      <c r="E272" s="27"/>
      <c r="F272" s="27"/>
      <c r="G272" s="28" t="s">
        <v>450</v>
      </c>
      <c r="H272"/>
      <c r="I272" s="35">
        <v>0</v>
      </c>
      <c r="J272" s="35">
        <v>457.1</v>
      </c>
      <c r="K272" s="35">
        <v>400</v>
      </c>
      <c r="L272" s="32">
        <f t="shared" si="17"/>
        <v>1.1427500000000002</v>
      </c>
    </row>
    <row r="273" spans="1:12" x14ac:dyDescent="0.25">
      <c r="A273" s="2"/>
      <c r="B273" s="2"/>
      <c r="C273" s="2"/>
      <c r="D273" s="27"/>
      <c r="E273" s="27"/>
      <c r="F273" s="27"/>
      <c r="G273" s="28" t="s">
        <v>451</v>
      </c>
      <c r="H273"/>
      <c r="I273" s="35">
        <v>77</v>
      </c>
      <c r="J273" s="35">
        <v>924</v>
      </c>
      <c r="K273" s="35">
        <v>924</v>
      </c>
      <c r="L273" s="32">
        <f t="shared" si="17"/>
        <v>1</v>
      </c>
    </row>
    <row r="274" spans="1:12" ht="28.9" customHeight="1" x14ac:dyDescent="0.25">
      <c r="A274" s="2"/>
      <c r="B274" s="2"/>
      <c r="C274" s="2"/>
      <c r="D274" s="27"/>
      <c r="E274" s="27"/>
      <c r="F274" s="27"/>
      <c r="G274" s="28" t="s">
        <v>452</v>
      </c>
      <c r="H274"/>
      <c r="I274" s="35">
        <v>0</v>
      </c>
      <c r="J274" s="35">
        <v>172.53</v>
      </c>
      <c r="K274" s="35">
        <v>150</v>
      </c>
      <c r="L274" s="32">
        <f t="shared" si="17"/>
        <v>1.1502000000000001</v>
      </c>
    </row>
    <row r="275" spans="1:12" ht="28.9" customHeight="1" x14ac:dyDescent="0.25">
      <c r="A275" s="2"/>
      <c r="B275" s="2"/>
      <c r="C275" s="2"/>
      <c r="D275" s="27"/>
      <c r="E275" s="27"/>
      <c r="F275" s="27"/>
      <c r="G275" s="28" t="s">
        <v>453</v>
      </c>
      <c r="H275"/>
      <c r="I275" s="35">
        <v>0</v>
      </c>
      <c r="J275" s="35">
        <v>0</v>
      </c>
      <c r="K275" s="35">
        <v>250</v>
      </c>
      <c r="L275" s="32">
        <f t="shared" si="17"/>
        <v>0</v>
      </c>
    </row>
    <row r="276" spans="1:12" x14ac:dyDescent="0.25">
      <c r="A276" s="2"/>
      <c r="B276" s="2"/>
      <c r="C276" s="2"/>
      <c r="D276" s="27"/>
      <c r="E276" s="27"/>
      <c r="F276" s="27"/>
      <c r="G276" s="28" t="s">
        <v>454</v>
      </c>
      <c r="H276"/>
      <c r="I276" s="35">
        <v>357</v>
      </c>
      <c r="J276" s="35">
        <v>4284</v>
      </c>
      <c r="K276" s="35">
        <v>4284</v>
      </c>
      <c r="L276" s="32">
        <f>J276/K276</f>
        <v>1</v>
      </c>
    </row>
    <row r="277" spans="1:12" x14ac:dyDescent="0.25">
      <c r="A277" s="2"/>
      <c r="B277" s="2"/>
      <c r="C277" s="2"/>
      <c r="D277" s="27"/>
      <c r="E277" s="27"/>
      <c r="F277" s="28" t="s">
        <v>455</v>
      </c>
      <c r="G277" s="27"/>
      <c r="H277"/>
      <c r="I277" s="39">
        <f>SUM(I270:I276)</f>
        <v>598.84</v>
      </c>
      <c r="J277" s="39">
        <f>SUM(J270:J276)</f>
        <v>7362.63</v>
      </c>
      <c r="K277" s="39">
        <f>SUM(K270:K276)</f>
        <v>7323</v>
      </c>
      <c r="L277" s="38">
        <f>J277/K277</f>
        <v>1.0054117165096272</v>
      </c>
    </row>
    <row r="278" spans="1:12" x14ac:dyDescent="0.25">
      <c r="A278" s="2"/>
      <c r="B278" s="2"/>
      <c r="C278" s="2"/>
      <c r="D278" s="27"/>
      <c r="E278" s="27"/>
      <c r="F278" s="28" t="s">
        <v>456</v>
      </c>
      <c r="G278" s="27"/>
      <c r="H278"/>
      <c r="I278" s="35">
        <v>0</v>
      </c>
      <c r="J278" s="35">
        <v>10</v>
      </c>
      <c r="K278" s="35">
        <v>20</v>
      </c>
      <c r="L278" s="32">
        <f t="shared" si="17"/>
        <v>0.5</v>
      </c>
    </row>
    <row r="279" spans="1:12" x14ac:dyDescent="0.25">
      <c r="A279" s="2"/>
      <c r="B279" s="2"/>
      <c r="C279" s="2"/>
      <c r="D279" s="27"/>
      <c r="E279" s="27"/>
      <c r="F279" s="28" t="s">
        <v>457</v>
      </c>
      <c r="G279" s="27"/>
      <c r="H279"/>
      <c r="I279" s="35">
        <v>224.85</v>
      </c>
      <c r="J279" s="35">
        <v>3392.9</v>
      </c>
      <c r="K279" s="35">
        <v>3600</v>
      </c>
      <c r="L279" s="32">
        <f t="shared" si="17"/>
        <v>0.94247222222222227</v>
      </c>
    </row>
    <row r="280" spans="1:12" x14ac:dyDescent="0.25">
      <c r="A280" s="2"/>
      <c r="B280" s="2"/>
      <c r="C280" s="2"/>
      <c r="D280" s="27"/>
      <c r="E280" s="27"/>
      <c r="F280" s="28" t="s">
        <v>458</v>
      </c>
      <c r="G280" s="27"/>
      <c r="H280"/>
      <c r="I280" s="35">
        <v>139.5</v>
      </c>
      <c r="J280" s="35">
        <v>1679.48</v>
      </c>
      <c r="K280" s="35">
        <v>1525</v>
      </c>
      <c r="L280" s="32">
        <f t="shared" si="17"/>
        <v>1.1012983606557376</v>
      </c>
    </row>
    <row r="281" spans="1:12" x14ac:dyDescent="0.25">
      <c r="A281" s="2"/>
      <c r="B281" s="2"/>
      <c r="C281" s="2"/>
      <c r="D281" s="27"/>
      <c r="E281" s="27"/>
      <c r="F281" s="28" t="s">
        <v>459</v>
      </c>
      <c r="G281" s="27"/>
      <c r="H281"/>
      <c r="I281" s="35">
        <v>0</v>
      </c>
      <c r="J281" s="35">
        <v>0</v>
      </c>
      <c r="K281" s="35">
        <v>1000</v>
      </c>
      <c r="L281" s="32">
        <f>J281/K281</f>
        <v>0</v>
      </c>
    </row>
    <row r="282" spans="1:12" x14ac:dyDescent="0.25">
      <c r="A282" s="2"/>
      <c r="B282" s="2"/>
      <c r="C282" s="2"/>
      <c r="D282" s="27"/>
      <c r="E282" s="27"/>
      <c r="F282" s="28" t="s">
        <v>460</v>
      </c>
      <c r="G282" s="27"/>
      <c r="H282"/>
      <c r="I282" s="35"/>
      <c r="J282" s="35"/>
      <c r="K282" s="35"/>
      <c r="L282" s="32"/>
    </row>
    <row r="283" spans="1:12" x14ac:dyDescent="0.25">
      <c r="A283" s="2"/>
      <c r="B283" s="2"/>
      <c r="C283" s="2"/>
      <c r="D283" s="27"/>
      <c r="E283" s="27"/>
      <c r="F283" s="27"/>
      <c r="G283" s="28" t="s">
        <v>461</v>
      </c>
      <c r="H283"/>
      <c r="I283" s="35">
        <v>0</v>
      </c>
      <c r="J283" s="35">
        <v>149.9</v>
      </c>
      <c r="K283" s="35">
        <v>200</v>
      </c>
      <c r="L283" s="32">
        <f>J283/K283</f>
        <v>0.74950000000000006</v>
      </c>
    </row>
    <row r="284" spans="1:12" x14ac:dyDescent="0.25">
      <c r="A284" s="2"/>
      <c r="B284" s="2"/>
      <c r="C284" s="2"/>
      <c r="D284" s="27"/>
      <c r="E284" s="27"/>
      <c r="F284" s="28" t="s">
        <v>462</v>
      </c>
      <c r="G284" s="27"/>
      <c r="H284"/>
      <c r="I284" s="39">
        <f>I283</f>
        <v>0</v>
      </c>
      <c r="J284" s="39">
        <f>J283</f>
        <v>149.9</v>
      </c>
      <c r="K284" s="39">
        <f>K283</f>
        <v>200</v>
      </c>
      <c r="L284" s="38">
        <f>J284/K284</f>
        <v>0.74950000000000006</v>
      </c>
    </row>
    <row r="285" spans="1:12" x14ac:dyDescent="0.25">
      <c r="A285" s="2"/>
      <c r="B285" s="2"/>
      <c r="C285" s="2"/>
      <c r="D285" s="27"/>
      <c r="E285" s="27"/>
      <c r="F285" s="28" t="s">
        <v>463</v>
      </c>
      <c r="G285" s="27"/>
      <c r="H285"/>
      <c r="I285" s="35">
        <v>0</v>
      </c>
      <c r="J285" s="35">
        <v>0</v>
      </c>
      <c r="K285" s="35">
        <v>2000</v>
      </c>
      <c r="L285" s="32">
        <f>J285/K285</f>
        <v>0</v>
      </c>
    </row>
    <row r="286" spans="1:12" x14ac:dyDescent="0.25">
      <c r="A286" s="2"/>
      <c r="B286" s="2"/>
      <c r="C286" s="2"/>
      <c r="D286" s="27"/>
      <c r="E286" s="27"/>
      <c r="F286" s="28" t="s">
        <v>464</v>
      </c>
      <c r="G286" s="27"/>
      <c r="H286"/>
      <c r="I286" s="35">
        <v>1300</v>
      </c>
      <c r="J286" s="35">
        <v>2594.58</v>
      </c>
      <c r="K286" s="35">
        <v>1150</v>
      </c>
      <c r="L286" s="32">
        <f>J286/K286</f>
        <v>2.2561565217391304</v>
      </c>
    </row>
    <row r="287" spans="1:12" x14ac:dyDescent="0.25">
      <c r="A287" s="2"/>
      <c r="B287" s="2"/>
      <c r="C287" s="2"/>
      <c r="D287" s="28" t="s">
        <v>465</v>
      </c>
      <c r="E287"/>
      <c r="F287" s="27"/>
      <c r="G287" s="27"/>
      <c r="H287"/>
      <c r="I287" s="39">
        <f>I253+I254+I259+I260+I261+I262+I263+I264+I265+I266+I267+I268+I277+I278+I279+I280+I281+I284+I285+I286</f>
        <v>12685.590000000002</v>
      </c>
      <c r="J287" s="39">
        <f>J253+J254+J259+J260+J261+J262+J263+J264+J265+J266+J267+J268+J277+J278+J279+J280+J281+J284+J285+J286</f>
        <v>127324.8</v>
      </c>
      <c r="K287" s="39">
        <f>K254+K259+K260+K261+K262+K263+K264+K265+K266+K267+K268+K277+K278+K279+K280+K281+K284+K285+K286+K253</f>
        <v>132751</v>
      </c>
      <c r="L287" s="38">
        <f t="shared" ref="L287" si="18">J287/K287</f>
        <v>0.95912497834291266</v>
      </c>
    </row>
    <row r="288" spans="1:12" x14ac:dyDescent="0.25">
      <c r="A288" s="2"/>
      <c r="B288" s="2"/>
      <c r="C288" s="28" t="s">
        <v>466</v>
      </c>
      <c r="D288"/>
      <c r="E288" s="27"/>
      <c r="F288" s="27"/>
      <c r="G288" s="27"/>
      <c r="H288"/>
      <c r="I288" s="40">
        <f>I191+I237+I242+I245+I287</f>
        <v>18011.370000000003</v>
      </c>
      <c r="J288" s="40">
        <f>J191+J237+J242+J245+J287</f>
        <v>177043.31</v>
      </c>
      <c r="K288" s="40">
        <f>K191+K237+K242+K245+K287</f>
        <v>179385</v>
      </c>
      <c r="L288" s="49">
        <f>J288/K288</f>
        <v>0.98694600997853776</v>
      </c>
    </row>
    <row r="289" spans="1:12" x14ac:dyDescent="0.25">
      <c r="A289" s="2"/>
      <c r="B289" s="28" t="s">
        <v>467</v>
      </c>
      <c r="C289"/>
      <c r="D289" s="27"/>
      <c r="E289" s="27"/>
      <c r="F289" s="27"/>
      <c r="G289" s="27"/>
      <c r="H289"/>
      <c r="I289" s="35">
        <f>I137-I288</f>
        <v>-14828.580000000002</v>
      </c>
      <c r="J289" s="35">
        <f>J137-J288</f>
        <v>-25032.109999999986</v>
      </c>
      <c r="K289" s="35">
        <f>K137-K288</f>
        <v>106</v>
      </c>
      <c r="L289" s="32">
        <f>J289/K289</f>
        <v>-236.15198113207535</v>
      </c>
    </row>
    <row r="290" spans="1:12" x14ac:dyDescent="0.25">
      <c r="A290" s="2"/>
      <c r="B290" s="2"/>
      <c r="C290" s="28"/>
      <c r="D290" s="27"/>
      <c r="E290" s="27"/>
      <c r="F290" s="27"/>
      <c r="G290" s="27"/>
      <c r="H290"/>
      <c r="I290" s="35"/>
      <c r="J290" s="35"/>
      <c r="K290" s="35"/>
      <c r="L290" s="32"/>
    </row>
    <row r="291" spans="1:12" x14ac:dyDescent="0.25">
      <c r="A291" s="2"/>
      <c r="B291"/>
      <c r="C291" s="28" t="s">
        <v>468</v>
      </c>
      <c r="D291" s="27"/>
      <c r="E291" s="27"/>
      <c r="F291" s="27"/>
      <c r="G291" s="27"/>
      <c r="H291"/>
      <c r="I291" s="35"/>
      <c r="J291" s="35"/>
      <c r="K291" s="35"/>
      <c r="L291" s="32"/>
    </row>
    <row r="292" spans="1:12" x14ac:dyDescent="0.25">
      <c r="A292" s="2"/>
      <c r="B292" s="2"/>
      <c r="C292" s="2"/>
      <c r="D292" s="28" t="s">
        <v>469</v>
      </c>
      <c r="E292" s="27"/>
      <c r="F292" s="27"/>
      <c r="G292" s="27"/>
      <c r="H292"/>
      <c r="I292" s="35"/>
      <c r="J292" s="35"/>
      <c r="K292" s="35"/>
      <c r="L292" s="32"/>
    </row>
    <row r="293" spans="1:12" x14ac:dyDescent="0.25">
      <c r="A293" s="2"/>
      <c r="B293" s="2"/>
      <c r="C293" s="2"/>
      <c r="D293" s="27"/>
      <c r="E293" s="28" t="s">
        <v>470</v>
      </c>
      <c r="F293" s="27"/>
      <c r="G293" s="27"/>
      <c r="H293"/>
      <c r="I293" s="35">
        <v>0</v>
      </c>
      <c r="J293" s="35">
        <v>0</v>
      </c>
      <c r="K293" s="52"/>
      <c r="L293" s="43"/>
    </row>
    <row r="294" spans="1:12" x14ac:dyDescent="0.25">
      <c r="A294" s="2"/>
      <c r="B294" s="2"/>
      <c r="C294" s="2"/>
      <c r="D294" s="27"/>
      <c r="E294" s="28" t="s">
        <v>471</v>
      </c>
      <c r="F294" s="27"/>
      <c r="G294" s="27"/>
      <c r="H294"/>
      <c r="I294" s="35">
        <v>0</v>
      </c>
      <c r="J294" s="35">
        <v>0</v>
      </c>
      <c r="K294" s="52"/>
      <c r="L294" s="43"/>
    </row>
    <row r="295" spans="1:12" ht="28.9" customHeight="1" x14ac:dyDescent="0.25">
      <c r="A295" s="2"/>
      <c r="B295" s="2"/>
      <c r="C295" s="2"/>
      <c r="D295" s="27"/>
      <c r="E295" s="28" t="s">
        <v>472</v>
      </c>
      <c r="F295" s="27"/>
      <c r="G295" s="27"/>
      <c r="H295"/>
      <c r="I295" s="35">
        <v>0</v>
      </c>
      <c r="J295" s="35">
        <v>0</v>
      </c>
      <c r="K295" s="52"/>
      <c r="L295" s="43"/>
    </row>
    <row r="296" spans="1:12" x14ac:dyDescent="0.25">
      <c r="A296" s="2"/>
      <c r="B296" s="2"/>
      <c r="C296" s="2"/>
      <c r="D296" s="27"/>
      <c r="E296" s="28" t="s">
        <v>473</v>
      </c>
      <c r="F296" s="27"/>
      <c r="G296" s="27"/>
      <c r="H296"/>
      <c r="I296" s="35">
        <v>0</v>
      </c>
      <c r="J296" s="35">
        <v>-500</v>
      </c>
      <c r="K296" s="52"/>
      <c r="L296" s="43"/>
    </row>
    <row r="297" spans="1:12" x14ac:dyDescent="0.25">
      <c r="A297" s="2"/>
      <c r="B297" s="2"/>
      <c r="C297" s="2"/>
      <c r="D297" s="27"/>
      <c r="E297" s="28" t="s">
        <v>474</v>
      </c>
      <c r="F297" s="27"/>
      <c r="G297" s="27"/>
      <c r="H297"/>
      <c r="I297" s="35">
        <v>0</v>
      </c>
      <c r="J297" s="35">
        <v>0</v>
      </c>
      <c r="K297" s="52"/>
      <c r="L297" s="43"/>
    </row>
    <row r="298" spans="1:12" x14ac:dyDescent="0.25">
      <c r="A298" s="2"/>
      <c r="B298" s="2"/>
      <c r="C298" s="2"/>
      <c r="D298" s="27"/>
      <c r="E298" s="28" t="s">
        <v>475</v>
      </c>
      <c r="F298" s="27"/>
      <c r="G298" s="27"/>
      <c r="H298"/>
      <c r="I298" s="35">
        <v>0</v>
      </c>
      <c r="J298" s="35">
        <v>0</v>
      </c>
      <c r="K298" s="52"/>
      <c r="L298" s="43"/>
    </row>
    <row r="299" spans="1:12" x14ac:dyDescent="0.25">
      <c r="A299" s="2"/>
      <c r="B299" s="2"/>
      <c r="C299" s="2"/>
      <c r="D299" s="27"/>
      <c r="E299" s="28" t="s">
        <v>476</v>
      </c>
      <c r="F299" s="27"/>
      <c r="G299" s="27"/>
      <c r="H299"/>
      <c r="I299" s="35">
        <v>948.5</v>
      </c>
      <c r="J299" s="35">
        <v>948.5</v>
      </c>
      <c r="K299" s="52"/>
      <c r="L299" s="43"/>
    </row>
    <row r="300" spans="1:12" x14ac:dyDescent="0.25">
      <c r="A300" s="2"/>
      <c r="B300" s="2"/>
      <c r="C300" s="2"/>
      <c r="D300" s="27"/>
      <c r="E300" s="28" t="s">
        <v>477</v>
      </c>
      <c r="F300" s="27"/>
      <c r="G300" s="27"/>
      <c r="H300"/>
      <c r="I300" s="35">
        <v>0</v>
      </c>
      <c r="J300" s="35">
        <v>0</v>
      </c>
      <c r="K300" s="52"/>
      <c r="L300" s="43"/>
    </row>
    <row r="301" spans="1:12" x14ac:dyDescent="0.25">
      <c r="A301" s="2"/>
      <c r="B301" s="2"/>
      <c r="C301" s="2"/>
      <c r="D301" s="27"/>
      <c r="E301" s="28" t="s">
        <v>478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ht="28.9" customHeight="1" x14ac:dyDescent="0.25">
      <c r="A302" s="2"/>
      <c r="B302" s="2"/>
      <c r="C302" s="2"/>
      <c r="D302" s="27"/>
      <c r="E302" s="28" t="s">
        <v>479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480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481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ht="28.9" customHeight="1" x14ac:dyDescent="0.25">
      <c r="A305" s="2"/>
      <c r="B305" s="2"/>
      <c r="C305" s="2"/>
      <c r="D305" s="28" t="s">
        <v>482</v>
      </c>
      <c r="E305" s="27"/>
      <c r="F305" s="27"/>
      <c r="G305" s="27"/>
      <c r="H305"/>
      <c r="I305" s="39">
        <f>SUM(I293:I304)</f>
        <v>948.5</v>
      </c>
      <c r="J305" s="39">
        <f t="shared" ref="J305" si="19">SUM(J293:J304)</f>
        <v>448.5</v>
      </c>
      <c r="K305" s="52"/>
      <c r="L305" s="43"/>
    </row>
    <row r="306" spans="1:12" ht="28.9" customHeight="1" x14ac:dyDescent="0.25">
      <c r="A306" s="2"/>
      <c r="B306" s="2"/>
      <c r="C306" s="2"/>
      <c r="D306" s="28" t="s">
        <v>483</v>
      </c>
      <c r="E306" s="27"/>
      <c r="F306" s="27"/>
      <c r="G306" s="27"/>
      <c r="H306"/>
      <c r="I306" s="35"/>
      <c r="J306" s="35"/>
      <c r="K306" s="35"/>
      <c r="L306" s="32"/>
    </row>
    <row r="307" spans="1:12" ht="28.9" customHeight="1" x14ac:dyDescent="0.25">
      <c r="A307" s="2"/>
      <c r="B307" s="2"/>
      <c r="C307" s="2"/>
      <c r="D307" s="27"/>
      <c r="E307" s="28" t="s">
        <v>484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485</v>
      </c>
      <c r="F308" s="27"/>
      <c r="G308" s="27"/>
      <c r="H308"/>
      <c r="I308" s="35">
        <v>0</v>
      </c>
      <c r="J308" s="35"/>
      <c r="K308" s="52"/>
      <c r="L308" s="43"/>
    </row>
    <row r="309" spans="1:12" x14ac:dyDescent="0.25">
      <c r="A309" s="2"/>
      <c r="B309" s="2"/>
      <c r="C309" s="2"/>
      <c r="D309" s="27"/>
      <c r="E309" s="28" t="s">
        <v>486</v>
      </c>
      <c r="F309" s="27"/>
      <c r="G309" s="27"/>
      <c r="H309"/>
      <c r="I309" s="35">
        <v>7</v>
      </c>
      <c r="J309" s="35">
        <v>7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487</v>
      </c>
      <c r="F310" s="27"/>
      <c r="G310" s="27"/>
      <c r="H310"/>
      <c r="I310" s="35">
        <v>7</v>
      </c>
      <c r="J310" s="35">
        <v>7</v>
      </c>
      <c r="K310" s="52"/>
      <c r="L310" s="43"/>
    </row>
    <row r="311" spans="1:12" x14ac:dyDescent="0.25">
      <c r="A311" s="2"/>
      <c r="B311" s="2"/>
      <c r="C311" s="2"/>
      <c r="D311" s="27"/>
      <c r="F311" s="28" t="s">
        <v>488</v>
      </c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489</v>
      </c>
      <c r="F312" s="27"/>
      <c r="G312" s="27"/>
      <c r="H312"/>
      <c r="I312" s="35">
        <f>SUM(I310:I311)</f>
        <v>7</v>
      </c>
      <c r="J312" s="35">
        <f>SUM(J310:J311)</f>
        <v>7</v>
      </c>
      <c r="K312" s="52"/>
      <c r="L312" s="43"/>
    </row>
    <row r="313" spans="1:12" x14ac:dyDescent="0.25">
      <c r="A313" s="2"/>
      <c r="B313" s="2"/>
      <c r="C313" s="2"/>
      <c r="D313" s="27"/>
      <c r="E313" s="28" t="s">
        <v>490</v>
      </c>
      <c r="F313" s="27"/>
      <c r="G313" s="27"/>
      <c r="H313"/>
      <c r="I313" s="35">
        <v>0</v>
      </c>
      <c r="J313" s="35">
        <v>0</v>
      </c>
      <c r="K313" s="52"/>
      <c r="L313" s="43"/>
    </row>
    <row r="314" spans="1:12" x14ac:dyDescent="0.25">
      <c r="A314" s="2"/>
      <c r="B314" s="2"/>
      <c r="C314" s="2"/>
      <c r="D314" s="27"/>
      <c r="E314" s="28" t="s">
        <v>491</v>
      </c>
      <c r="F314" s="27"/>
      <c r="G314" s="27"/>
      <c r="H314"/>
      <c r="I314" s="35">
        <v>0</v>
      </c>
      <c r="J314" s="35">
        <v>0</v>
      </c>
      <c r="K314" s="52"/>
      <c r="L314" s="43"/>
    </row>
    <row r="315" spans="1:12" x14ac:dyDescent="0.25">
      <c r="A315" s="2"/>
      <c r="B315" s="2"/>
      <c r="C315" s="2"/>
      <c r="D315" s="27"/>
      <c r="F315" s="28" t="s">
        <v>492</v>
      </c>
      <c r="G315" s="27"/>
      <c r="H315"/>
      <c r="I315" s="35">
        <v>0</v>
      </c>
      <c r="J315" s="35">
        <v>0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493</v>
      </c>
      <c r="F316" s="27"/>
      <c r="G316" s="27"/>
      <c r="H316"/>
      <c r="I316" s="35">
        <f>SUM(I314:I315)</f>
        <v>0</v>
      </c>
      <c r="J316" s="35">
        <f>SUM(J314:J315)</f>
        <v>0</v>
      </c>
      <c r="K316" s="52"/>
      <c r="L316" s="43"/>
    </row>
    <row r="317" spans="1:12" x14ac:dyDescent="0.25">
      <c r="A317" s="2"/>
      <c r="B317" s="2"/>
      <c r="C317" s="2"/>
      <c r="D317" s="27"/>
      <c r="E317" s="28" t="s">
        <v>494</v>
      </c>
      <c r="F317" s="27"/>
      <c r="G317" s="27"/>
      <c r="H317"/>
      <c r="I317" s="35">
        <v>0</v>
      </c>
      <c r="J317" s="35">
        <v>0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495</v>
      </c>
      <c r="F318" s="27"/>
      <c r="G318" s="27"/>
      <c r="H318"/>
      <c r="I318" s="35">
        <v>0</v>
      </c>
      <c r="J318" s="35">
        <v>0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496</v>
      </c>
      <c r="F319" s="27"/>
      <c r="G319" s="27"/>
      <c r="H319"/>
      <c r="I319" s="35">
        <v>42</v>
      </c>
      <c r="J319" s="35">
        <v>42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497</v>
      </c>
      <c r="F320" s="27"/>
      <c r="G320" s="27"/>
      <c r="H320"/>
      <c r="I320" s="35">
        <v>0</v>
      </c>
      <c r="J320" s="35">
        <v>0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498</v>
      </c>
      <c r="F321" s="27"/>
      <c r="G321" s="27"/>
      <c r="H321"/>
      <c r="I321" s="35">
        <v>0</v>
      </c>
      <c r="J321" s="35">
        <v>0</v>
      </c>
      <c r="K321" s="52"/>
      <c r="L321" s="43"/>
    </row>
    <row r="322" spans="1:12" x14ac:dyDescent="0.25">
      <c r="A322" s="2"/>
      <c r="B322" s="2"/>
      <c r="C322" s="2"/>
      <c r="D322" s="28" t="s">
        <v>499</v>
      </c>
      <c r="E322" s="27"/>
      <c r="F322" s="27"/>
      <c r="G322" s="27"/>
      <c r="H322"/>
      <c r="I322" s="39">
        <f>SUM(I307,I308,I309,I313,I316,I317,I318,I319,I320,I321,I312)</f>
        <v>56</v>
      </c>
      <c r="J322" s="39">
        <f>SUM(J307,J308,J309,J313,J316,J317,J318,J319,J320,J321,J312)</f>
        <v>56</v>
      </c>
      <c r="K322" s="52"/>
      <c r="L322" s="43"/>
    </row>
    <row r="323" spans="1:12" x14ac:dyDescent="0.25">
      <c r="A323" s="2"/>
      <c r="B323" s="2"/>
      <c r="C323" s="28" t="s">
        <v>500</v>
      </c>
      <c r="D323" s="27"/>
      <c r="E323" s="27"/>
      <c r="F323" s="27"/>
      <c r="G323" s="27"/>
      <c r="H323"/>
      <c r="I323" s="35"/>
      <c r="J323" s="35"/>
      <c r="K323" s="35"/>
      <c r="L323" s="32"/>
    </row>
    <row r="324" spans="1:12" ht="28.9" customHeight="1" x14ac:dyDescent="0.25">
      <c r="A324" s="2"/>
      <c r="B324" s="2"/>
      <c r="C324" s="2"/>
      <c r="D324" s="28" t="s">
        <v>501</v>
      </c>
      <c r="E324" s="27"/>
      <c r="F324" s="27"/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8" t="s">
        <v>502</v>
      </c>
      <c r="E325" s="27"/>
      <c r="F325" s="27"/>
      <c r="G325" s="27"/>
      <c r="H325"/>
      <c r="I325" s="35">
        <v>12</v>
      </c>
      <c r="J325" s="35">
        <v>12</v>
      </c>
      <c r="K325" s="52"/>
      <c r="L325" s="43"/>
    </row>
    <row r="326" spans="1:12" x14ac:dyDescent="0.25">
      <c r="A326" s="2"/>
      <c r="B326" s="2"/>
      <c r="C326" s="2"/>
      <c r="D326" s="28" t="s">
        <v>503</v>
      </c>
      <c r="E326" s="27"/>
      <c r="F326" s="27"/>
      <c r="G326" s="27"/>
      <c r="H326"/>
      <c r="I326" s="35">
        <v>6</v>
      </c>
      <c r="J326" s="35">
        <v>6</v>
      </c>
      <c r="K326" s="52"/>
      <c r="L326" s="43"/>
    </row>
    <row r="327" spans="1:12" x14ac:dyDescent="0.25">
      <c r="A327" s="2"/>
      <c r="B327" s="2"/>
      <c r="C327" s="2"/>
      <c r="D327" s="28" t="s">
        <v>504</v>
      </c>
      <c r="E327" s="27"/>
      <c r="F327" s="27"/>
      <c r="G327" s="27"/>
      <c r="H327"/>
      <c r="I327" s="35">
        <v>12</v>
      </c>
      <c r="J327" s="35">
        <v>12</v>
      </c>
      <c r="K327" s="52"/>
      <c r="L327" s="43"/>
    </row>
    <row r="328" spans="1:12" x14ac:dyDescent="0.25">
      <c r="A328" s="2"/>
      <c r="B328" s="2"/>
      <c r="C328" s="2"/>
      <c r="D328" s="28" t="s">
        <v>505</v>
      </c>
      <c r="E328" s="27"/>
      <c r="F328" s="27"/>
      <c r="G328" s="27"/>
      <c r="H328"/>
      <c r="I328" s="35">
        <v>60</v>
      </c>
      <c r="J328" s="35">
        <v>60</v>
      </c>
      <c r="K328" s="52"/>
      <c r="L328" s="43"/>
    </row>
    <row r="329" spans="1:12" x14ac:dyDescent="0.25">
      <c r="A329" s="2"/>
      <c r="B329" s="2"/>
      <c r="C329" s="2"/>
      <c r="D329" s="28" t="s">
        <v>506</v>
      </c>
      <c r="E329" s="27"/>
      <c r="F329" s="27"/>
      <c r="G329" s="27"/>
      <c r="H329"/>
      <c r="I329" s="35">
        <v>24</v>
      </c>
      <c r="J329" s="35">
        <v>24</v>
      </c>
      <c r="K329" s="52"/>
      <c r="L329" s="43"/>
    </row>
    <row r="330" spans="1:12" x14ac:dyDescent="0.25">
      <c r="A330" s="2"/>
      <c r="B330" s="2"/>
      <c r="C330" s="2"/>
      <c r="D330" s="28" t="s">
        <v>507</v>
      </c>
      <c r="E330" s="27"/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508</v>
      </c>
      <c r="E331" s="27"/>
      <c r="F331" s="27"/>
      <c r="G331" s="27"/>
      <c r="H331"/>
      <c r="I331" s="35">
        <v>0</v>
      </c>
      <c r="J331" s="35">
        <v>0</v>
      </c>
      <c r="K331" s="52"/>
      <c r="L331" s="43"/>
    </row>
    <row r="332" spans="1:12" x14ac:dyDescent="0.25">
      <c r="A332" s="2"/>
      <c r="B332" s="2"/>
      <c r="C332" s="2"/>
      <c r="D332" s="28" t="s">
        <v>509</v>
      </c>
      <c r="E332" s="27"/>
      <c r="F332" s="27"/>
      <c r="G332" s="27"/>
      <c r="H332"/>
      <c r="I332" s="35">
        <v>12</v>
      </c>
      <c r="J332" s="35">
        <v>12</v>
      </c>
      <c r="K332" s="52"/>
      <c r="L332" s="43"/>
    </row>
    <row r="333" spans="1:12" x14ac:dyDescent="0.25">
      <c r="A333" s="2"/>
      <c r="B333" s="2"/>
      <c r="C333" s="2"/>
      <c r="D333" s="28" t="s">
        <v>510</v>
      </c>
      <c r="E333" s="27"/>
      <c r="F333" s="27"/>
      <c r="G333" s="27"/>
      <c r="H333"/>
      <c r="I333" s="35">
        <v>60</v>
      </c>
      <c r="J333" s="35">
        <v>60</v>
      </c>
      <c r="K333" s="52"/>
      <c r="L333" s="43"/>
    </row>
    <row r="334" spans="1:12" x14ac:dyDescent="0.25">
      <c r="A334" s="2"/>
      <c r="B334" s="2"/>
      <c r="C334" s="28" t="s">
        <v>511</v>
      </c>
      <c r="D334" s="27"/>
      <c r="E334" s="27"/>
      <c r="F334" s="27"/>
      <c r="G334" s="27"/>
      <c r="H334"/>
      <c r="I334" s="39">
        <f>SUM(I324:I333)</f>
        <v>186</v>
      </c>
      <c r="J334" s="39">
        <f>SUM(J324:J333)</f>
        <v>186</v>
      </c>
      <c r="K334" s="52"/>
      <c r="L334" s="43"/>
    </row>
    <row r="335" spans="1:12" x14ac:dyDescent="0.25">
      <c r="A335" s="2"/>
      <c r="B335" s="28" t="s">
        <v>512</v>
      </c>
      <c r="C335" s="2"/>
      <c r="D335" s="27"/>
      <c r="E335" s="27"/>
      <c r="F335" s="27"/>
      <c r="G335" s="27"/>
      <c r="H335"/>
      <c r="I335" s="39">
        <f>I305+I322+I334</f>
        <v>1190.5</v>
      </c>
      <c r="J335" s="39">
        <f>J305+J322+J334</f>
        <v>690.5</v>
      </c>
      <c r="K335" s="52"/>
      <c r="L335" s="43"/>
    </row>
    <row r="336" spans="1:12" ht="28.9" customHeight="1" x14ac:dyDescent="0.25">
      <c r="A336" s="2"/>
      <c r="B336"/>
      <c r="C336" s="28" t="s">
        <v>513</v>
      </c>
      <c r="D336" s="2"/>
      <c r="E336" s="27"/>
      <c r="F336" s="27"/>
      <c r="G336" s="27"/>
      <c r="H336"/>
      <c r="I336" s="35"/>
      <c r="J336" s="35"/>
      <c r="K336" s="35"/>
      <c r="L336" s="32"/>
    </row>
    <row r="337" spans="1:12" ht="28.9" customHeight="1" x14ac:dyDescent="0.25">
      <c r="A337" s="2"/>
      <c r="B337"/>
      <c r="C337" s="2"/>
      <c r="D337"/>
      <c r="E337" s="28" t="s">
        <v>514</v>
      </c>
      <c r="F337" s="27"/>
      <c r="G337" s="27"/>
      <c r="H337"/>
      <c r="I337" s="35">
        <v>0</v>
      </c>
      <c r="J337" s="35"/>
      <c r="K337" s="52"/>
      <c r="L337" s="43"/>
    </row>
    <row r="338" spans="1:12" x14ac:dyDescent="0.25">
      <c r="A338" s="2"/>
      <c r="B338"/>
      <c r="C338" s="2"/>
      <c r="D338"/>
      <c r="E338" s="28" t="s">
        <v>515</v>
      </c>
      <c r="F338" s="27"/>
      <c r="G338" s="27"/>
      <c r="H338"/>
      <c r="I338" s="35"/>
      <c r="J338" s="35"/>
      <c r="K338" s="52"/>
      <c r="L338" s="43"/>
    </row>
    <row r="339" spans="1:12" x14ac:dyDescent="0.25">
      <c r="A339" s="2"/>
      <c r="B339"/>
      <c r="C339" s="2"/>
      <c r="D339"/>
      <c r="E339"/>
      <c r="F339" s="28" t="s">
        <v>516</v>
      </c>
      <c r="G339" s="27"/>
      <c r="H339"/>
      <c r="I339" s="35">
        <v>0</v>
      </c>
      <c r="J339" s="35">
        <v>110.74</v>
      </c>
      <c r="K339" s="52"/>
      <c r="L339" s="43"/>
    </row>
    <row r="340" spans="1:12" x14ac:dyDescent="0.25">
      <c r="A340" s="2"/>
      <c r="B340"/>
      <c r="C340" s="2"/>
      <c r="D340"/>
      <c r="E340"/>
      <c r="F340" s="28" t="s">
        <v>517</v>
      </c>
      <c r="G340" s="27"/>
      <c r="H340"/>
      <c r="I340" s="35">
        <v>0</v>
      </c>
      <c r="J340" s="35">
        <v>0</v>
      </c>
      <c r="K340" s="52"/>
      <c r="L340" s="43"/>
    </row>
    <row r="341" spans="1:12" x14ac:dyDescent="0.25">
      <c r="A341" s="2"/>
      <c r="B341"/>
      <c r="C341" s="2"/>
      <c r="D341"/>
      <c r="E341"/>
      <c r="F341" s="28" t="s">
        <v>518</v>
      </c>
      <c r="G341" s="27"/>
      <c r="H341"/>
      <c r="I341" s="35">
        <v>0</v>
      </c>
      <c r="J341" s="35">
        <v>0</v>
      </c>
      <c r="K341" s="52"/>
      <c r="L341" s="43"/>
    </row>
    <row r="342" spans="1:12" x14ac:dyDescent="0.25">
      <c r="A342" s="2"/>
      <c r="B342"/>
      <c r="C342" s="2"/>
      <c r="D342"/>
      <c r="E342"/>
      <c r="F342"/>
      <c r="G342" s="28" t="s">
        <v>519</v>
      </c>
      <c r="H342"/>
      <c r="I342" s="35">
        <v>0</v>
      </c>
      <c r="J342" s="35">
        <v>0</v>
      </c>
      <c r="K342" s="52"/>
      <c r="L342" s="43"/>
    </row>
    <row r="343" spans="1:12" x14ac:dyDescent="0.25">
      <c r="A343" s="2"/>
      <c r="B343"/>
      <c r="C343" s="2"/>
      <c r="D343"/>
      <c r="E343"/>
      <c r="F343" s="28" t="s">
        <v>520</v>
      </c>
      <c r="G343" s="27"/>
      <c r="H343"/>
      <c r="I343" s="39">
        <f>SUM(I339:I342)</f>
        <v>0</v>
      </c>
      <c r="J343" s="39">
        <f>SUM(J339:J342)</f>
        <v>110.74</v>
      </c>
      <c r="K343" s="52"/>
      <c r="L343" s="43"/>
    </row>
    <row r="344" spans="1:12" x14ac:dyDescent="0.25">
      <c r="A344" s="2"/>
      <c r="B344"/>
      <c r="C344" s="2"/>
      <c r="D344"/>
      <c r="E344"/>
      <c r="F344" s="28" t="s">
        <v>521</v>
      </c>
      <c r="G344" s="27"/>
      <c r="H344"/>
      <c r="I344" s="35">
        <v>0</v>
      </c>
      <c r="J344" s="35">
        <v>0</v>
      </c>
      <c r="K344" s="52"/>
      <c r="L344" s="43"/>
    </row>
    <row r="345" spans="1:12" x14ac:dyDescent="0.25">
      <c r="A345" s="2"/>
      <c r="B345"/>
      <c r="C345" s="2"/>
      <c r="D345"/>
      <c r="E345"/>
      <c r="F345" s="28" t="s">
        <v>522</v>
      </c>
      <c r="G345" s="27"/>
      <c r="H345"/>
      <c r="I345" s="35">
        <v>0</v>
      </c>
      <c r="J345" s="35">
        <v>129.59</v>
      </c>
      <c r="K345" s="52"/>
      <c r="L345" s="43"/>
    </row>
    <row r="346" spans="1:12" x14ac:dyDescent="0.25">
      <c r="A346" s="2"/>
      <c r="B346"/>
      <c r="C346" s="2"/>
      <c r="D346"/>
      <c r="E346"/>
      <c r="F346" s="28" t="s">
        <v>523</v>
      </c>
      <c r="G346" s="27"/>
      <c r="H346"/>
      <c r="I346" s="35">
        <v>0</v>
      </c>
      <c r="J346" s="35">
        <v>23.17</v>
      </c>
      <c r="K346" s="52"/>
      <c r="L346" s="43"/>
    </row>
    <row r="347" spans="1:12" x14ac:dyDescent="0.25">
      <c r="A347" s="2"/>
      <c r="B347"/>
      <c r="C347" s="2"/>
      <c r="D347"/>
      <c r="E347"/>
      <c r="F347" s="17" t="s">
        <v>524</v>
      </c>
      <c r="G347" s="27"/>
      <c r="H347"/>
      <c r="I347" s="35">
        <v>0</v>
      </c>
      <c r="J347" s="35">
        <v>23.17</v>
      </c>
      <c r="K347" s="52"/>
      <c r="L347" s="43"/>
    </row>
    <row r="348" spans="1:12" x14ac:dyDescent="0.25">
      <c r="A348" s="2"/>
      <c r="B348"/>
      <c r="C348" s="2"/>
      <c r="D348"/>
      <c r="E348"/>
      <c r="F348" s="28" t="s">
        <v>525</v>
      </c>
      <c r="G348"/>
      <c r="H348"/>
      <c r="I348" s="35">
        <v>25.1</v>
      </c>
      <c r="J348" s="35">
        <v>148.27000000000001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526</v>
      </c>
      <c r="G349"/>
      <c r="H349"/>
      <c r="I349" s="35">
        <v>0</v>
      </c>
      <c r="J349" s="35">
        <v>23.17</v>
      </c>
      <c r="K349" s="52"/>
      <c r="L349" s="43"/>
    </row>
    <row r="350" spans="1:12" x14ac:dyDescent="0.25">
      <c r="A350" s="2"/>
      <c r="B350" s="2"/>
      <c r="C350" s="2"/>
      <c r="D350" s="28" t="s">
        <v>527</v>
      </c>
      <c r="E350" s="27"/>
      <c r="F350" s="27"/>
      <c r="G350" s="27"/>
      <c r="H350"/>
      <c r="I350" s="39">
        <f>I343+I345+I346+I348+I344+I347+I349</f>
        <v>25.1</v>
      </c>
      <c r="J350" s="39">
        <f>J343+J345+J346+J348+J344+J347+J349</f>
        <v>458.11</v>
      </c>
      <c r="K350" s="52"/>
      <c r="L350" s="43"/>
    </row>
    <row r="351" spans="1:12" x14ac:dyDescent="0.25">
      <c r="A351" s="2"/>
      <c r="B351" s="2"/>
      <c r="C351" s="2"/>
      <c r="E351" s="27"/>
      <c r="F351" s="27"/>
      <c r="G351" s="27"/>
      <c r="H351"/>
      <c r="I351" s="35"/>
      <c r="J351" s="35"/>
      <c r="K351" s="35"/>
      <c r="L351" s="32"/>
    </row>
    <row r="352" spans="1:12" x14ac:dyDescent="0.25">
      <c r="A352" s="2"/>
      <c r="B352" s="2"/>
      <c r="C352" s="2"/>
      <c r="D352" s="28" t="s">
        <v>528</v>
      </c>
      <c r="E352" s="27"/>
      <c r="F352" s="27"/>
      <c r="G352" s="27"/>
      <c r="H352"/>
      <c r="I352" s="35"/>
      <c r="J352" s="35"/>
      <c r="K352" s="35"/>
      <c r="L352" s="32"/>
    </row>
    <row r="353" spans="1:12" x14ac:dyDescent="0.25">
      <c r="A353" s="2"/>
      <c r="B353" s="2"/>
      <c r="C353" s="2"/>
      <c r="D353"/>
      <c r="E353" s="28" t="s">
        <v>529</v>
      </c>
      <c r="F353" s="27"/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 s="2"/>
      <c r="C354" s="2"/>
      <c r="D354"/>
      <c r="E354" s="28" t="s">
        <v>530</v>
      </c>
      <c r="F354" s="27"/>
      <c r="G354" s="27"/>
      <c r="H354"/>
      <c r="I354" s="35">
        <v>0</v>
      </c>
      <c r="J354" s="35">
        <v>23.17</v>
      </c>
      <c r="K354" s="52"/>
      <c r="L354" s="43"/>
    </row>
    <row r="355" spans="1:12" x14ac:dyDescent="0.25">
      <c r="A355" s="2"/>
      <c r="B355" s="2"/>
      <c r="C355" s="2"/>
      <c r="D355"/>
      <c r="E355" s="28" t="s">
        <v>531</v>
      </c>
      <c r="F355" s="27"/>
      <c r="G355" s="27"/>
      <c r="H355"/>
      <c r="I355" s="35">
        <v>0</v>
      </c>
      <c r="J355" s="35">
        <v>143.05000000000001</v>
      </c>
      <c r="K355" s="52"/>
      <c r="L355" s="43"/>
    </row>
    <row r="356" spans="1:12" ht="28.9" customHeight="1" x14ac:dyDescent="0.25">
      <c r="A356" s="2"/>
      <c r="B356" s="2"/>
      <c r="C356" s="2"/>
      <c r="D356"/>
      <c r="E356" s="28" t="s">
        <v>532</v>
      </c>
      <c r="F356" s="27"/>
      <c r="G356" s="27"/>
      <c r="H356"/>
      <c r="I356" s="35">
        <v>23.17</v>
      </c>
      <c r="J356" s="35">
        <v>23.17</v>
      </c>
      <c r="K356" s="52"/>
      <c r="L356" s="43"/>
    </row>
    <row r="357" spans="1:12" ht="28.9" customHeight="1" x14ac:dyDescent="0.25">
      <c r="A357" s="2"/>
      <c r="B357" s="2"/>
      <c r="C357" s="2"/>
      <c r="D357"/>
      <c r="E357" s="28" t="s">
        <v>533</v>
      </c>
      <c r="F357" s="27"/>
      <c r="G357" s="27"/>
      <c r="H357"/>
      <c r="I357" s="35">
        <v>0</v>
      </c>
      <c r="J357" s="35">
        <v>23.17</v>
      </c>
      <c r="K357" s="52"/>
      <c r="L357" s="43"/>
    </row>
    <row r="358" spans="1:12" ht="28.9" customHeight="1" x14ac:dyDescent="0.25">
      <c r="A358" s="2"/>
      <c r="B358" s="2"/>
      <c r="C358" s="2"/>
      <c r="D358"/>
      <c r="E358" s="28" t="s">
        <v>534</v>
      </c>
      <c r="F358" s="27"/>
      <c r="G358" s="27"/>
      <c r="H358"/>
      <c r="I358" s="35">
        <v>0</v>
      </c>
      <c r="J358" s="35">
        <v>23.17</v>
      </c>
      <c r="K358" s="52"/>
      <c r="L358" s="43"/>
    </row>
    <row r="359" spans="1:12" s="17" customFormat="1" ht="28.9" customHeight="1" x14ac:dyDescent="0.2">
      <c r="A359" s="2"/>
      <c r="B359" s="2"/>
      <c r="C359" s="2"/>
      <c r="E359" s="28" t="s">
        <v>535</v>
      </c>
      <c r="F359" s="27"/>
      <c r="G359" s="27"/>
      <c r="I359" s="35">
        <v>0</v>
      </c>
      <c r="J359" s="35">
        <v>23.17</v>
      </c>
      <c r="K359" s="52"/>
      <c r="L359" s="43"/>
    </row>
    <row r="360" spans="1:12" x14ac:dyDescent="0.25">
      <c r="D360"/>
      <c r="E360" s="28" t="s">
        <v>536</v>
      </c>
      <c r="H360"/>
      <c r="I360" s="35">
        <v>0</v>
      </c>
      <c r="J360" s="57">
        <v>0</v>
      </c>
      <c r="K360" s="53"/>
      <c r="L360" s="44"/>
    </row>
    <row r="361" spans="1:12" x14ac:dyDescent="0.25">
      <c r="D361"/>
      <c r="E361" s="28" t="s">
        <v>537</v>
      </c>
      <c r="H361"/>
      <c r="I361" s="35">
        <v>0</v>
      </c>
      <c r="J361" s="45">
        <v>382.93</v>
      </c>
      <c r="K361" s="53"/>
      <c r="L361" s="44"/>
    </row>
    <row r="362" spans="1:12" x14ac:dyDescent="0.25">
      <c r="D362" s="28" t="s">
        <v>538</v>
      </c>
      <c r="H362"/>
      <c r="I362" s="46">
        <f>SUM(I353:I361)</f>
        <v>23.17</v>
      </c>
      <c r="J362" s="46">
        <f>SUM(J353:J361)</f>
        <v>641.83000000000015</v>
      </c>
      <c r="K362" s="53"/>
      <c r="L362" s="44"/>
    </row>
    <row r="363" spans="1:12" x14ac:dyDescent="0.25">
      <c r="C363" s="28" t="s">
        <v>539</v>
      </c>
      <c r="H363"/>
      <c r="I363" s="46">
        <f>I337+I350+I362</f>
        <v>48.27</v>
      </c>
      <c r="J363" s="46">
        <f>J337+J350+J362</f>
        <v>1099.94</v>
      </c>
      <c r="K363" s="53"/>
      <c r="L363" s="44"/>
    </row>
    <row r="364" spans="1:12" x14ac:dyDescent="0.25">
      <c r="B364" s="28" t="s">
        <v>540</v>
      </c>
      <c r="H364"/>
      <c r="I364" s="48">
        <f>I335-I363</f>
        <v>1142.23</v>
      </c>
      <c r="J364" s="48">
        <f>J335-J363</f>
        <v>-409.44000000000005</v>
      </c>
      <c r="K364" s="53"/>
      <c r="L364" s="44"/>
    </row>
    <row r="365" spans="1:12" x14ac:dyDescent="0.25">
      <c r="A365" s="28" t="s">
        <v>191</v>
      </c>
      <c r="H365"/>
      <c r="I365" s="47">
        <f>I289+I364</f>
        <v>-13686.350000000002</v>
      </c>
      <c r="J365" s="47">
        <f>J289+J364</f>
        <v>-25441.549999999985</v>
      </c>
      <c r="K365" s="53"/>
      <c r="L365" s="44"/>
    </row>
    <row r="370" spans="9:10" x14ac:dyDescent="0.25">
      <c r="I370" s="23"/>
      <c r="J370" s="23"/>
    </row>
    <row r="381" spans="9:10" x14ac:dyDescent="0.25">
      <c r="I381" s="23"/>
      <c r="J381" s="23"/>
    </row>
    <row r="386" spans="9:10" x14ac:dyDescent="0.25">
      <c r="I386" s="24"/>
      <c r="J386" s="24"/>
    </row>
    <row r="387" spans="9:10" x14ac:dyDescent="0.25">
      <c r="I387" s="23"/>
      <c r="J387" s="23"/>
    </row>
    <row r="407" spans="9:10" x14ac:dyDescent="0.25">
      <c r="J407" s="24"/>
    </row>
    <row r="408" spans="9:10" x14ac:dyDescent="0.25">
      <c r="I408" s="23"/>
      <c r="J408" s="23"/>
    </row>
    <row r="412" spans="9:10" x14ac:dyDescent="0.25">
      <c r="J412" s="24"/>
    </row>
    <row r="419" spans="9:10" x14ac:dyDescent="0.25">
      <c r="I419" s="23"/>
      <c r="J419" s="23"/>
    </row>
    <row r="427" spans="9:10" x14ac:dyDescent="0.25">
      <c r="I427" s="23"/>
      <c r="J427" s="23"/>
    </row>
    <row r="430" spans="9:10" x14ac:dyDescent="0.25">
      <c r="I430" s="23"/>
      <c r="J430" s="23"/>
    </row>
    <row r="436" spans="9:10" x14ac:dyDescent="0.25">
      <c r="I436" s="23"/>
      <c r="J436" s="23"/>
    </row>
    <row r="439" spans="9:10" x14ac:dyDescent="0.25">
      <c r="I439" s="23"/>
      <c r="J439" s="23"/>
    </row>
    <row r="440" spans="9:10" x14ac:dyDescent="0.25">
      <c r="I440" s="23"/>
      <c r="J440" s="23"/>
    </row>
    <row r="458" spans="9:10" x14ac:dyDescent="0.25">
      <c r="I458" s="23"/>
      <c r="J458" s="23"/>
    </row>
    <row r="462" spans="9:10" x14ac:dyDescent="0.25">
      <c r="I462" s="23"/>
      <c r="J462" s="23"/>
    </row>
    <row r="469" spans="9:10" x14ac:dyDescent="0.25">
      <c r="I469" s="23"/>
      <c r="J469" s="23"/>
    </row>
    <row r="477" spans="9:10" x14ac:dyDescent="0.25">
      <c r="I477" s="23"/>
      <c r="J477" s="23"/>
    </row>
    <row r="490" spans="9:10" x14ac:dyDescent="0.25">
      <c r="I490" s="23"/>
      <c r="J490" s="23"/>
    </row>
    <row r="503" spans="9:10" x14ac:dyDescent="0.25">
      <c r="I503" s="23"/>
      <c r="J503" s="23"/>
    </row>
    <row r="504" spans="9:10" x14ac:dyDescent="0.25">
      <c r="I504" s="23"/>
      <c r="J504" s="23"/>
    </row>
    <row r="507" spans="9:10" x14ac:dyDescent="0.25">
      <c r="J507" s="24"/>
    </row>
    <row r="513" spans="9:10" x14ac:dyDescent="0.25">
      <c r="I513" s="23"/>
      <c r="J513" s="23"/>
    </row>
    <row r="516" spans="9:10" x14ac:dyDescent="0.25">
      <c r="I516" s="23"/>
      <c r="J516" s="23"/>
    </row>
    <row r="521" spans="9:10" x14ac:dyDescent="0.25">
      <c r="I521" s="23"/>
      <c r="J521" s="23"/>
    </row>
    <row r="524" spans="9:10" x14ac:dyDescent="0.25">
      <c r="I524" s="23"/>
      <c r="J524" s="23"/>
    </row>
    <row r="530" spans="9:10" x14ac:dyDescent="0.25">
      <c r="I530" s="23"/>
      <c r="J530" s="23"/>
    </row>
    <row r="536" spans="9:10" x14ac:dyDescent="0.25">
      <c r="I536" s="23"/>
      <c r="J536" s="23"/>
    </row>
    <row r="549" spans="9:10" x14ac:dyDescent="0.25">
      <c r="I549" s="23"/>
      <c r="J549" s="23"/>
    </row>
    <row r="553" spans="9:10" x14ac:dyDescent="0.25">
      <c r="I553" s="23"/>
      <c r="J553" s="23"/>
    </row>
    <row r="554" spans="9:10" x14ac:dyDescent="0.25">
      <c r="I554" s="23"/>
      <c r="J554" s="23"/>
    </row>
    <row r="555" spans="9:10" x14ac:dyDescent="0.25">
      <c r="I555" s="23"/>
      <c r="J555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3"/>
  <sheetViews>
    <sheetView tabSelected="1"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75" sqref="H75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541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542</v>
      </c>
      <c r="B3" s="2"/>
      <c r="C3" s="2"/>
      <c r="D3" s="2"/>
      <c r="E3" s="2"/>
      <c r="F3" s="2"/>
      <c r="G3" s="2"/>
      <c r="H3" s="1"/>
      <c r="I3" s="1"/>
      <c r="J3" s="18" t="s">
        <v>543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621</v>
      </c>
      <c r="I5" s="21" t="s">
        <v>195</v>
      </c>
      <c r="J5" s="21" t="s">
        <v>196</v>
      </c>
    </row>
    <row r="6" spans="1:10" ht="15.75" thickTop="1" x14ac:dyDescent="0.25">
      <c r="A6" s="2"/>
      <c r="B6" s="2" t="s">
        <v>544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197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545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546</v>
      </c>
      <c r="G9" s="2"/>
      <c r="H9" s="7">
        <v>26951</v>
      </c>
      <c r="I9" s="7">
        <v>26775</v>
      </c>
      <c r="J9" s="8">
        <f>H9/I9</f>
        <v>1.0065732959850606</v>
      </c>
    </row>
    <row r="10" spans="1:10" x14ac:dyDescent="0.25">
      <c r="A10" s="2"/>
      <c r="B10" s="2"/>
      <c r="C10" s="2"/>
      <c r="D10" s="2"/>
      <c r="E10" s="2"/>
      <c r="F10" s="2" t="s">
        <v>547</v>
      </c>
      <c r="G10" s="2"/>
      <c r="H10" s="7">
        <v>1098</v>
      </c>
      <c r="I10" s="7">
        <v>3150</v>
      </c>
      <c r="J10" s="8">
        <f>H10/I10</f>
        <v>0.34857142857142859</v>
      </c>
    </row>
    <row r="11" spans="1:10" x14ac:dyDescent="0.25">
      <c r="A11" s="2"/>
      <c r="B11" s="2"/>
      <c r="C11" s="2"/>
      <c r="D11" s="2"/>
      <c r="E11" s="2"/>
      <c r="F11" s="59" t="s">
        <v>290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548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549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550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551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552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553</v>
      </c>
      <c r="G17" s="2"/>
      <c r="H17" s="7">
        <v>1499</v>
      </c>
      <c r="I17" s="61">
        <v>750</v>
      </c>
      <c r="J17" s="8">
        <f>H17/I17</f>
        <v>1.9986666666666666</v>
      </c>
    </row>
    <row r="18" spans="1:10" x14ac:dyDescent="0.25">
      <c r="A18" s="2"/>
      <c r="B18" s="2"/>
      <c r="C18" s="2"/>
      <c r="D18" s="2"/>
      <c r="E18" s="2"/>
      <c r="F18" s="2"/>
      <c r="G18" s="2" t="s">
        <v>301</v>
      </c>
      <c r="H18" s="7">
        <v>100</v>
      </c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302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554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555</v>
      </c>
      <c r="H21" s="7">
        <v>981</v>
      </c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556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557</v>
      </c>
      <c r="H23" s="7">
        <v>545</v>
      </c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558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559</v>
      </c>
      <c r="H25" s="7">
        <v>552</v>
      </c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560</v>
      </c>
      <c r="H26" s="7">
        <v>168</v>
      </c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561</v>
      </c>
      <c r="H27" s="7">
        <v>746</v>
      </c>
      <c r="I27" s="7">
        <v>3582</v>
      </c>
      <c r="J27" s="8">
        <f>H27/I27</f>
        <v>0.20826353992183139</v>
      </c>
    </row>
    <row r="28" spans="1:10" ht="15.75" thickBot="1" x14ac:dyDescent="0.3">
      <c r="A28" s="2"/>
      <c r="B28" s="2"/>
      <c r="C28" s="2"/>
      <c r="D28" s="2"/>
      <c r="E28" s="2"/>
      <c r="F28" s="2"/>
      <c r="G28" s="2" t="s">
        <v>562</v>
      </c>
      <c r="H28" s="9"/>
      <c r="I28" s="9"/>
      <c r="J28" s="10"/>
    </row>
    <row r="29" spans="1:10" x14ac:dyDescent="0.25">
      <c r="A29" s="2"/>
      <c r="B29" s="2"/>
      <c r="C29" s="2"/>
      <c r="D29" s="2"/>
      <c r="E29" s="2"/>
      <c r="F29" s="2" t="s">
        <v>563</v>
      </c>
      <c r="G29" s="2"/>
      <c r="H29" s="7">
        <f>ROUND(SUM(H20:H28),5)</f>
        <v>2992</v>
      </c>
      <c r="I29" s="7">
        <f>ROUND(SUM(I20:I28),5)</f>
        <v>3582</v>
      </c>
      <c r="J29" s="8">
        <f>H29/I29</f>
        <v>0.83528754885538803</v>
      </c>
    </row>
    <row r="30" spans="1:10" ht="28.9" customHeight="1" thickBot="1" x14ac:dyDescent="0.3">
      <c r="A30" s="2"/>
      <c r="B30" s="2"/>
      <c r="C30" s="2"/>
      <c r="D30" s="2"/>
      <c r="E30" s="2"/>
      <c r="F30" s="2" t="s">
        <v>564</v>
      </c>
      <c r="G30" s="2"/>
      <c r="H30" s="7"/>
      <c r="I30" s="7"/>
      <c r="J30" s="8"/>
    </row>
    <row r="31" spans="1:10" ht="21" customHeight="1" x14ac:dyDescent="0.25">
      <c r="A31" s="2"/>
      <c r="B31" s="2"/>
      <c r="C31" s="2"/>
      <c r="D31" s="2"/>
      <c r="E31" s="2"/>
      <c r="F31" s="2" t="s">
        <v>565</v>
      </c>
      <c r="G31" s="2"/>
      <c r="H31" s="7">
        <v>4510</v>
      </c>
      <c r="I31" s="7">
        <v>5340</v>
      </c>
      <c r="J31" s="8">
        <f>H31/I31</f>
        <v>0.84456928838951306</v>
      </c>
    </row>
    <row r="32" spans="1:10" ht="19.5" customHeight="1" x14ac:dyDescent="0.25">
      <c r="A32" s="2"/>
      <c r="B32" s="2"/>
      <c r="C32" s="2"/>
      <c r="D32" s="2"/>
      <c r="E32" s="2"/>
      <c r="F32" s="2" t="s">
        <v>566</v>
      </c>
      <c r="G32" s="2"/>
      <c r="H32" s="7">
        <v>903</v>
      </c>
      <c r="I32" s="7">
        <v>1290</v>
      </c>
      <c r="J32" s="8">
        <f>H32/I32</f>
        <v>0.7</v>
      </c>
    </row>
    <row r="33" spans="1:10" ht="15.75" thickBot="1" x14ac:dyDescent="0.3">
      <c r="A33" s="2"/>
      <c r="B33" s="2"/>
      <c r="C33" s="2"/>
      <c r="D33" s="2"/>
      <c r="E33" s="2" t="s">
        <v>567</v>
      </c>
      <c r="F33" s="2"/>
      <c r="G33" s="2"/>
      <c r="H33" s="11">
        <f>H32+H31+H30+H29+H18+H16+H15+H12+H10+H9+H11+H17+H19</f>
        <v>38053</v>
      </c>
      <c r="I33" s="11">
        <f>I32+I31+I30+I29+I18+I16+I15+I12+I10+I9+I11+I17+I19</f>
        <v>40887</v>
      </c>
      <c r="J33" s="12">
        <f>H33/I33</f>
        <v>0.9306870154327781</v>
      </c>
    </row>
    <row r="34" spans="1:10" ht="28.9" customHeight="1" thickBot="1" x14ac:dyDescent="0.3">
      <c r="A34" s="2"/>
      <c r="B34" s="2"/>
      <c r="C34" s="2"/>
      <c r="D34" s="2" t="s">
        <v>197</v>
      </c>
      <c r="E34" s="2"/>
      <c r="F34" s="2"/>
      <c r="G34" s="2"/>
      <c r="H34" s="13">
        <f>ROUND(H7+H33,5)</f>
        <v>38053</v>
      </c>
      <c r="I34" s="13">
        <f>ROUND(I7+I33,5)</f>
        <v>40887</v>
      </c>
      <c r="J34" s="14">
        <f t="shared" ref="J34" si="0">H34/I34</f>
        <v>0.9306870154327781</v>
      </c>
    </row>
    <row r="35" spans="1:10" ht="28.9" customHeight="1" x14ac:dyDescent="0.25">
      <c r="A35" s="2"/>
      <c r="B35" s="2"/>
      <c r="C35" s="2" t="s">
        <v>319</v>
      </c>
      <c r="D35" s="2"/>
      <c r="E35" s="2"/>
      <c r="F35" s="2"/>
      <c r="G35" s="2"/>
      <c r="H35" s="7">
        <f>H34</f>
        <v>38053</v>
      </c>
      <c r="I35" s="7">
        <f>I34</f>
        <v>40887</v>
      </c>
      <c r="J35" s="8">
        <f>H35/I35</f>
        <v>0.9306870154327781</v>
      </c>
    </row>
    <row r="36" spans="1:10" ht="28.9" customHeight="1" x14ac:dyDescent="0.25">
      <c r="A36" s="2"/>
      <c r="B36" s="2"/>
      <c r="C36" s="2"/>
      <c r="D36" s="2" t="s">
        <v>568</v>
      </c>
      <c r="E36" s="2"/>
      <c r="F36" s="2"/>
      <c r="G36" s="2"/>
      <c r="H36" s="7"/>
      <c r="I36" s="7"/>
      <c r="J36" s="8"/>
    </row>
    <row r="37" spans="1:10" x14ac:dyDescent="0.25">
      <c r="A37" s="2"/>
      <c r="B37" s="2"/>
      <c r="C37" s="2"/>
      <c r="D37" s="2"/>
      <c r="E37" s="2" t="s">
        <v>569</v>
      </c>
      <c r="F37" s="2"/>
      <c r="G37" s="2"/>
      <c r="H37" s="7"/>
      <c r="I37" s="7"/>
      <c r="J37" s="8"/>
    </row>
    <row r="38" spans="1:10" x14ac:dyDescent="0.25">
      <c r="A38" s="2"/>
      <c r="B38" s="2"/>
      <c r="C38" s="2"/>
      <c r="D38" s="2"/>
      <c r="E38" s="2"/>
      <c r="F38" s="2" t="s">
        <v>570</v>
      </c>
      <c r="G38" s="2"/>
      <c r="H38" s="7">
        <v>17076.759999999998</v>
      </c>
      <c r="I38" s="7">
        <v>11250</v>
      </c>
      <c r="J38" s="8">
        <f>H38/I38</f>
        <v>1.5179342222222221</v>
      </c>
    </row>
    <row r="39" spans="1:10" x14ac:dyDescent="0.25">
      <c r="A39" s="2"/>
      <c r="B39" s="2"/>
      <c r="C39" s="2"/>
      <c r="D39" s="2"/>
      <c r="E39" s="2"/>
      <c r="F39" s="2"/>
      <c r="G39" s="2" t="s">
        <v>571</v>
      </c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/>
      <c r="G40" s="2" t="s">
        <v>572</v>
      </c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573</v>
      </c>
      <c r="H41" s="7">
        <v>324.91000000000003</v>
      </c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574</v>
      </c>
      <c r="H42" s="7"/>
      <c r="I42" s="7"/>
      <c r="J42" s="8"/>
    </row>
    <row r="43" spans="1:10" ht="15.75" thickBot="1" x14ac:dyDescent="0.3">
      <c r="A43" s="2"/>
      <c r="B43" s="2"/>
      <c r="C43" s="2"/>
      <c r="D43" s="2"/>
      <c r="E43" s="2"/>
      <c r="F43" s="2"/>
      <c r="G43" s="2" t="s">
        <v>575</v>
      </c>
      <c r="H43" s="9"/>
      <c r="I43" s="9"/>
      <c r="J43" s="10"/>
    </row>
    <row r="44" spans="1:10" x14ac:dyDescent="0.25">
      <c r="A44" s="2"/>
      <c r="B44" s="2"/>
      <c r="C44" s="2"/>
      <c r="D44" s="2"/>
      <c r="E44" s="2"/>
      <c r="F44" s="2" t="s">
        <v>576</v>
      </c>
      <c r="G44" s="2"/>
      <c r="H44" s="7">
        <f>ROUND(SUM(H37:H43),5)</f>
        <v>17401.669999999998</v>
      </c>
      <c r="I44" s="7">
        <f>ROUND(SUM(I38:I43),5)</f>
        <v>11250</v>
      </c>
      <c r="J44" s="8">
        <f>H44/I44</f>
        <v>1.546815111111111</v>
      </c>
    </row>
    <row r="45" spans="1:10" ht="28.9" customHeight="1" x14ac:dyDescent="0.25">
      <c r="A45" s="2"/>
      <c r="B45" s="2"/>
      <c r="C45" s="2"/>
      <c r="D45" s="2"/>
      <c r="E45" s="2"/>
      <c r="F45" s="2" t="s">
        <v>577</v>
      </c>
      <c r="G45" s="2"/>
      <c r="H45" s="7"/>
      <c r="I45" s="7">
        <v>1200</v>
      </c>
      <c r="J45" s="8">
        <f>H45/I45</f>
        <v>0</v>
      </c>
    </row>
    <row r="46" spans="1:10" x14ac:dyDescent="0.25">
      <c r="A46" s="2"/>
      <c r="B46" s="2"/>
      <c r="C46" s="2"/>
      <c r="D46" s="2"/>
      <c r="E46" s="2"/>
      <c r="F46" s="2" t="s">
        <v>578</v>
      </c>
      <c r="G46" s="2"/>
      <c r="H46" s="7">
        <v>1184.96</v>
      </c>
      <c r="I46" s="7"/>
      <c r="J46" s="8"/>
    </row>
    <row r="47" spans="1:10" x14ac:dyDescent="0.25">
      <c r="A47" s="2"/>
      <c r="B47" s="2"/>
      <c r="C47" s="2"/>
      <c r="D47" s="2"/>
      <c r="E47" s="2"/>
      <c r="F47" s="2" t="s">
        <v>579</v>
      </c>
      <c r="G47" s="2"/>
      <c r="H47" s="7">
        <v>818.93</v>
      </c>
      <c r="I47" s="7">
        <v>800</v>
      </c>
      <c r="J47" s="8">
        <f>H47/I47</f>
        <v>1.0236624999999999</v>
      </c>
    </row>
    <row r="48" spans="1:10" x14ac:dyDescent="0.25">
      <c r="A48" s="2"/>
      <c r="B48" s="2"/>
      <c r="C48" s="2"/>
      <c r="D48" s="2"/>
      <c r="E48" s="2"/>
      <c r="F48" s="2" t="s">
        <v>580</v>
      </c>
      <c r="G48" s="2"/>
      <c r="H48" s="7">
        <v>231.39</v>
      </c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581</v>
      </c>
      <c r="G49" s="2"/>
      <c r="H49" s="7">
        <v>1125.29</v>
      </c>
      <c r="I49" s="7">
        <v>1000</v>
      </c>
      <c r="J49" s="8">
        <f>H49/I49</f>
        <v>1.1252899999999999</v>
      </c>
    </row>
    <row r="50" spans="1:10" x14ac:dyDescent="0.25">
      <c r="A50" s="2"/>
      <c r="B50" s="2"/>
      <c r="C50" s="2"/>
      <c r="D50" s="2"/>
      <c r="E50" s="2"/>
      <c r="F50" s="2" t="s">
        <v>582</v>
      </c>
      <c r="G50" s="2"/>
      <c r="H50" s="7">
        <v>173.93</v>
      </c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583</v>
      </c>
      <c r="G51" s="2"/>
      <c r="H51" s="7"/>
      <c r="I51" s="7">
        <v>50</v>
      </c>
      <c r="J51" s="8">
        <f>H51/I51</f>
        <v>0</v>
      </c>
    </row>
    <row r="52" spans="1:10" x14ac:dyDescent="0.25">
      <c r="A52" s="2"/>
      <c r="B52" s="2"/>
      <c r="C52" s="2"/>
      <c r="D52" s="2"/>
      <c r="E52" s="2"/>
      <c r="F52" s="2" t="s">
        <v>584</v>
      </c>
      <c r="G52" s="2"/>
      <c r="H52" s="7">
        <v>104.04</v>
      </c>
      <c r="I52" s="7">
        <v>200</v>
      </c>
      <c r="J52" s="8">
        <f>H52/I52</f>
        <v>0.5202</v>
      </c>
    </row>
    <row r="53" spans="1:10" x14ac:dyDescent="0.25">
      <c r="A53" s="2"/>
      <c r="B53" s="2"/>
      <c r="C53" s="2"/>
      <c r="D53" s="2"/>
      <c r="E53" s="2"/>
      <c r="F53" s="2" t="s">
        <v>585</v>
      </c>
      <c r="G53" s="2"/>
      <c r="H53" s="7"/>
      <c r="I53" s="7"/>
      <c r="J53" s="8"/>
    </row>
    <row r="54" spans="1:10" x14ac:dyDescent="0.25">
      <c r="A54" s="2"/>
      <c r="B54" s="2"/>
      <c r="C54" s="2"/>
      <c r="D54" s="2"/>
      <c r="E54" s="2"/>
      <c r="F54" s="2" t="s">
        <v>586</v>
      </c>
      <c r="G54" s="2"/>
      <c r="H54" s="7">
        <v>17.05</v>
      </c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587</v>
      </c>
      <c r="G55" s="2"/>
      <c r="H55" s="7"/>
      <c r="I55" s="7">
        <v>300</v>
      </c>
      <c r="J55" s="8">
        <f>H55/I55</f>
        <v>0</v>
      </c>
    </row>
    <row r="56" spans="1:10" x14ac:dyDescent="0.25">
      <c r="A56" s="2"/>
      <c r="B56" s="2"/>
      <c r="C56" s="2"/>
      <c r="D56" s="2"/>
      <c r="E56" s="2"/>
      <c r="F56" s="2" t="s">
        <v>588</v>
      </c>
      <c r="G56" s="2"/>
      <c r="H56" s="7"/>
      <c r="I56" s="7">
        <v>100</v>
      </c>
      <c r="J56" s="8">
        <f>H56/I56</f>
        <v>0</v>
      </c>
    </row>
    <row r="57" spans="1:10" x14ac:dyDescent="0.25">
      <c r="A57" s="2"/>
      <c r="B57" s="2"/>
      <c r="C57" s="2"/>
      <c r="D57" s="2"/>
      <c r="E57" s="2"/>
      <c r="F57" s="2" t="s">
        <v>589</v>
      </c>
      <c r="G57" s="2"/>
      <c r="H57" s="7">
        <v>436.14</v>
      </c>
      <c r="I57" s="7">
        <v>400</v>
      </c>
      <c r="J57" s="8">
        <f>H57/I57</f>
        <v>1.0903499999999999</v>
      </c>
    </row>
    <row r="58" spans="1:10" x14ac:dyDescent="0.25">
      <c r="A58" s="2"/>
      <c r="B58" s="2"/>
      <c r="C58" s="2"/>
      <c r="D58" s="2"/>
      <c r="E58" s="2"/>
      <c r="F58" s="2" t="s">
        <v>590</v>
      </c>
      <c r="G58" s="2"/>
      <c r="H58" s="7"/>
      <c r="I58" s="7"/>
      <c r="J58" s="8"/>
    </row>
    <row r="59" spans="1:10" x14ac:dyDescent="0.25">
      <c r="A59" s="2"/>
      <c r="B59" s="2"/>
      <c r="C59" s="2"/>
      <c r="D59" s="2"/>
      <c r="E59" s="2"/>
      <c r="F59" s="2"/>
      <c r="G59" s="2" t="s">
        <v>591</v>
      </c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/>
      <c r="G60" s="2" t="s">
        <v>592</v>
      </c>
      <c r="H60" s="7">
        <v>800</v>
      </c>
      <c r="I60" s="7"/>
      <c r="J60" s="8"/>
    </row>
    <row r="61" spans="1:10" ht="15.75" thickBot="1" x14ac:dyDescent="0.3">
      <c r="A61" s="2"/>
      <c r="B61" s="2"/>
      <c r="C61" s="2"/>
      <c r="D61" s="2"/>
      <c r="E61" s="2"/>
      <c r="F61" s="2"/>
      <c r="G61" s="2" t="s">
        <v>593</v>
      </c>
      <c r="H61" s="9"/>
      <c r="I61" s="9"/>
      <c r="J61" s="10"/>
    </row>
    <row r="62" spans="1:10" x14ac:dyDescent="0.25">
      <c r="A62" s="2"/>
      <c r="B62" s="2"/>
      <c r="C62" s="2"/>
      <c r="D62" s="2"/>
      <c r="E62" s="2"/>
      <c r="F62" s="2" t="s">
        <v>594</v>
      </c>
      <c r="G62" s="2"/>
      <c r="H62" s="7">
        <f>ROUND(SUM(H58:H61),5)</f>
        <v>800</v>
      </c>
      <c r="I62" s="7">
        <f>ROUND(SUM(I58:I61),5)</f>
        <v>0</v>
      </c>
      <c r="J62" s="8"/>
    </row>
    <row r="63" spans="1:10" ht="28.9" customHeight="1" x14ac:dyDescent="0.25">
      <c r="A63" s="2"/>
      <c r="B63" s="2"/>
      <c r="C63" s="2"/>
      <c r="D63" s="2"/>
      <c r="E63" s="2"/>
      <c r="F63" s="2" t="s">
        <v>595</v>
      </c>
      <c r="G63" s="2"/>
      <c r="H63" s="7"/>
      <c r="I63" s="7"/>
      <c r="J63" s="8"/>
    </row>
    <row r="64" spans="1:10" x14ac:dyDescent="0.25">
      <c r="A64" s="2"/>
      <c r="B64" s="2"/>
      <c r="C64" s="2"/>
      <c r="D64" s="2"/>
      <c r="E64" s="2"/>
      <c r="F64" s="2"/>
      <c r="G64" s="2" t="s">
        <v>596</v>
      </c>
      <c r="H64" s="7">
        <v>600</v>
      </c>
      <c r="I64" s="7">
        <v>600</v>
      </c>
      <c r="J64" s="8">
        <f>H64/I64</f>
        <v>1</v>
      </c>
    </row>
    <row r="65" spans="1:10" x14ac:dyDescent="0.25">
      <c r="A65" s="2"/>
      <c r="B65" s="2"/>
      <c r="C65" s="2"/>
      <c r="D65" s="2"/>
      <c r="E65" s="2"/>
      <c r="F65" s="2"/>
      <c r="G65" s="2" t="s">
        <v>597</v>
      </c>
      <c r="H65" s="7"/>
      <c r="I65" s="7">
        <v>550</v>
      </c>
      <c r="J65" s="8">
        <f>H65/I65</f>
        <v>0</v>
      </c>
    </row>
    <row r="66" spans="1:10" x14ac:dyDescent="0.25">
      <c r="A66" s="2"/>
      <c r="B66" s="2"/>
      <c r="C66" s="2"/>
      <c r="D66" s="2"/>
      <c r="E66" s="2"/>
      <c r="F66" s="2"/>
      <c r="G66" s="2" t="s">
        <v>598</v>
      </c>
      <c r="H66" s="7"/>
      <c r="I66" s="7">
        <v>550</v>
      </c>
      <c r="J66" s="8">
        <f>H66/I66</f>
        <v>0</v>
      </c>
    </row>
    <row r="67" spans="1:10" ht="15.75" thickBot="1" x14ac:dyDescent="0.3">
      <c r="A67" s="2"/>
      <c r="B67" s="2"/>
      <c r="C67" s="2"/>
      <c r="D67" s="2"/>
      <c r="E67" s="2"/>
      <c r="F67" s="2"/>
      <c r="G67" s="2" t="s">
        <v>599</v>
      </c>
      <c r="H67" s="9"/>
      <c r="I67" s="9"/>
      <c r="J67" s="10"/>
    </row>
    <row r="68" spans="1:10" x14ac:dyDescent="0.25">
      <c r="A68" s="2"/>
      <c r="B68" s="2"/>
      <c r="C68" s="2"/>
      <c r="D68" s="2"/>
      <c r="E68" s="2"/>
      <c r="F68" s="2" t="s">
        <v>600</v>
      </c>
      <c r="G68" s="2"/>
      <c r="H68" s="7">
        <f>ROUND(SUM(H63:H67),5)</f>
        <v>600</v>
      </c>
      <c r="I68" s="7">
        <f>ROUND(SUM(I63:I67),5)</f>
        <v>1700</v>
      </c>
      <c r="J68" s="8">
        <f>H68/I68</f>
        <v>0.35294117647058826</v>
      </c>
    </row>
    <row r="69" spans="1:10" ht="28.9" customHeight="1" x14ac:dyDescent="0.25">
      <c r="A69" s="2"/>
      <c r="B69" s="2"/>
      <c r="C69" s="2"/>
      <c r="D69" s="2"/>
      <c r="E69" s="2"/>
      <c r="F69" s="2" t="s">
        <v>601</v>
      </c>
      <c r="G69" s="2"/>
      <c r="H69" s="7"/>
      <c r="I69" s="7"/>
      <c r="J69" s="8"/>
    </row>
    <row r="70" spans="1:10" ht="15.75" thickBot="1" x14ac:dyDescent="0.3">
      <c r="A70" s="2"/>
      <c r="B70" s="2"/>
      <c r="C70" s="2"/>
      <c r="D70" s="2"/>
      <c r="E70" s="2"/>
      <c r="F70" s="2"/>
      <c r="G70" s="2" t="s">
        <v>602</v>
      </c>
      <c r="H70" s="9">
        <v>2000</v>
      </c>
      <c r="I70" s="9">
        <v>2400</v>
      </c>
      <c r="J70" s="10">
        <f>H70/I70</f>
        <v>0.83333333333333337</v>
      </c>
    </row>
    <row r="71" spans="1:10" x14ac:dyDescent="0.25">
      <c r="A71" s="2"/>
      <c r="B71" s="2"/>
      <c r="C71" s="2"/>
      <c r="D71" s="2"/>
      <c r="E71" s="2"/>
      <c r="F71" s="2" t="s">
        <v>603</v>
      </c>
      <c r="G71" s="2"/>
      <c r="H71" s="7">
        <f>ROUND(SUM(H69:H70),5)</f>
        <v>2000</v>
      </c>
      <c r="I71" s="7">
        <f>ROUND(SUM(I69:I70),5)</f>
        <v>2400</v>
      </c>
      <c r="J71" s="8">
        <f>H71/I71</f>
        <v>0.83333333333333337</v>
      </c>
    </row>
    <row r="72" spans="1:10" ht="28.9" customHeight="1" x14ac:dyDescent="0.25">
      <c r="A72" s="2"/>
      <c r="B72" s="2"/>
      <c r="C72" s="2"/>
      <c r="D72" s="2"/>
      <c r="E72" s="2"/>
      <c r="F72" s="2" t="s">
        <v>604</v>
      </c>
      <c r="G72" s="2"/>
      <c r="H72" s="7">
        <v>500</v>
      </c>
      <c r="I72" s="7"/>
      <c r="J72" s="8"/>
    </row>
    <row r="73" spans="1:10" x14ac:dyDescent="0.25">
      <c r="A73" s="2"/>
      <c r="B73" s="2"/>
      <c r="C73" s="2"/>
      <c r="D73" s="2"/>
      <c r="E73" s="2"/>
      <c r="F73" s="2"/>
      <c r="G73" s="2" t="s">
        <v>605</v>
      </c>
      <c r="H73" s="9"/>
      <c r="I73" s="9">
        <v>500</v>
      </c>
      <c r="J73" s="10">
        <f>H73/I73</f>
        <v>0</v>
      </c>
    </row>
    <row r="74" spans="1:10" x14ac:dyDescent="0.25">
      <c r="A74" s="2"/>
      <c r="B74" s="2"/>
      <c r="C74" s="2"/>
      <c r="D74" s="2"/>
      <c r="E74" s="2"/>
      <c r="F74" s="2" t="s">
        <v>606</v>
      </c>
      <c r="G74" s="2"/>
      <c r="H74" s="7">
        <f>ROUND(SUM(H72:H73),5)</f>
        <v>500</v>
      </c>
      <c r="I74" s="7">
        <f>ROUND(SUM(I72:I73),5)</f>
        <v>500</v>
      </c>
      <c r="J74" s="10">
        <f>H74/I74</f>
        <v>1</v>
      </c>
    </row>
    <row r="75" spans="1:10" ht="28.9" customHeight="1" x14ac:dyDescent="0.25">
      <c r="A75" s="2"/>
      <c r="B75" s="2"/>
      <c r="C75" s="2"/>
      <c r="D75" s="2"/>
      <c r="E75" s="2"/>
      <c r="F75" s="2" t="s">
        <v>607</v>
      </c>
      <c r="G75" s="2"/>
      <c r="H75" s="7"/>
      <c r="I75" s="7"/>
      <c r="J75" s="8"/>
    </row>
    <row r="76" spans="1:10" x14ac:dyDescent="0.25">
      <c r="A76" s="2"/>
      <c r="B76" s="2"/>
      <c r="C76" s="2"/>
      <c r="D76" s="2"/>
      <c r="E76" s="2"/>
      <c r="F76" s="2" t="s">
        <v>608</v>
      </c>
      <c r="G76" s="2"/>
      <c r="H76" s="7"/>
      <c r="I76" s="7"/>
      <c r="J76" s="8"/>
    </row>
    <row r="77" spans="1:10" x14ac:dyDescent="0.25">
      <c r="A77" s="2"/>
      <c r="B77" s="2"/>
      <c r="C77" s="2"/>
      <c r="D77" s="2"/>
      <c r="E77" s="2"/>
      <c r="F77" s="2" t="s">
        <v>609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610</v>
      </c>
      <c r="G78" s="2"/>
      <c r="H78" s="7"/>
      <c r="I78" s="7">
        <v>500</v>
      </c>
      <c r="J78" s="8">
        <f>H78/I78</f>
        <v>0</v>
      </c>
    </row>
    <row r="79" spans="1:10" x14ac:dyDescent="0.25">
      <c r="A79" s="2"/>
      <c r="B79" s="2"/>
      <c r="C79" s="2"/>
      <c r="D79" s="2"/>
      <c r="E79" s="2" t="s">
        <v>611</v>
      </c>
      <c r="F79" s="2"/>
      <c r="G79" s="2"/>
      <c r="H79" s="11">
        <f>ROUND(H37+SUM(H44:H57)+H62+H68+H71++SUM(H74:H78),5)</f>
        <v>25393.4</v>
      </c>
      <c r="I79" s="11">
        <f>ROUND(I37+SUM(I44:I57)+I62+I68+I71++SUM(I74:I78),5)</f>
        <v>20400</v>
      </c>
      <c r="J79" s="12">
        <f>H79/I79</f>
        <v>1.2447745098039216</v>
      </c>
    </row>
    <row r="80" spans="1:10" ht="28.9" customHeight="1" x14ac:dyDescent="0.25">
      <c r="A80" s="2"/>
      <c r="B80" s="2"/>
      <c r="C80" s="2"/>
      <c r="D80" s="2" t="s">
        <v>612</v>
      </c>
      <c r="E80" s="2"/>
      <c r="F80" s="2"/>
      <c r="G80" s="2"/>
      <c r="H80" s="11">
        <f>ROUND(H36+H79,5)</f>
        <v>25393.4</v>
      </c>
      <c r="I80" s="11">
        <f>ROUND(I36+I79+I78,5)</f>
        <v>20900</v>
      </c>
      <c r="J80" s="12">
        <f t="shared" ref="J80:J82" si="1">H80/I80</f>
        <v>1.2149952153110049</v>
      </c>
    </row>
    <row r="81" spans="1:10" ht="28.9" customHeight="1" thickBot="1" x14ac:dyDescent="0.3">
      <c r="A81" s="2"/>
      <c r="B81" s="2" t="s">
        <v>613</v>
      </c>
      <c r="C81" s="2"/>
      <c r="D81" s="2"/>
      <c r="E81" s="2"/>
      <c r="F81" s="2"/>
      <c r="G81" s="2"/>
      <c r="H81" s="11">
        <f>ROUND(H6+H35-H80,5)</f>
        <v>12659.6</v>
      </c>
      <c r="I81" s="11">
        <f>ROUND(I6+I35-I80,5)</f>
        <v>19987</v>
      </c>
      <c r="J81" s="12">
        <f t="shared" si="1"/>
        <v>0.63339170460799521</v>
      </c>
    </row>
    <row r="82" spans="1:10" s="17" customFormat="1" ht="28.9" customHeight="1" thickBot="1" x14ac:dyDescent="0.25">
      <c r="A82" s="2" t="s">
        <v>191</v>
      </c>
      <c r="B82" s="2"/>
      <c r="C82" s="2"/>
      <c r="D82" s="2"/>
      <c r="E82" s="2"/>
      <c r="F82" s="2"/>
      <c r="G82" s="2"/>
      <c r="H82" s="15">
        <f>H81</f>
        <v>12659.6</v>
      </c>
      <c r="I82" s="15">
        <f>I81</f>
        <v>19987</v>
      </c>
      <c r="J82" s="16">
        <f t="shared" si="1"/>
        <v>0.63339170460799521</v>
      </c>
    </row>
    <row r="83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2025-01-18T20:25:42Z</dcterms:modified>
  <cp:category/>
  <cp:contentStatus/>
</cp:coreProperties>
</file>