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uckPens\Dropbox\ASI Bookkeeper\Financial Statements\2021\2021-01\"/>
    </mc:Choice>
  </mc:AlternateContent>
  <xr:revisionPtr revIDLastSave="0" documentId="11_B46C3C403D9901E125447EC2B316ABBA056E3494" xr6:coauthVersionLast="46" xr6:coauthVersionMax="46" xr10:uidLastSave="{00000000-0000-0000-0000-000000000000}"/>
  <bookViews>
    <workbookView xWindow="-105" yWindow="-105" windowWidth="23250" windowHeight="12570" firstSheet="1" activeTab="2" xr2:uid="{00000000-000D-0000-FFFF-FFFF00000000}"/>
  </bookViews>
  <sheets>
    <sheet name="Balance Sheet" sheetId="3" r:id="rId1"/>
    <sheet name="Income Statement BvA" sheetId="2" r:id="rId2"/>
    <sheet name="Meeting Income Statement BvA" sheetId="1" r:id="rId3"/>
  </sheets>
  <definedNames>
    <definedName name="_xlnm.Print_Titles" localSheetId="0">'Balance Sheet'!$4:$5</definedName>
    <definedName name="_xlnm.Print_Titles" localSheetId="1">'Income Statement BvA'!$4:$5</definedName>
    <definedName name="_xlnm.Print_Titles" localSheetId="2">'Meeting Income Statement BvA'!$4:$5</definedName>
    <definedName name="QB_BASIS_4" localSheetId="0" hidden="1">'Balance Sheet'!$D$3</definedName>
    <definedName name="QB_BASIS_4" localSheetId="1" hidden="1">'Income Statement BvA'!$L$3</definedName>
    <definedName name="QB_BASIS_4" localSheetId="2" hidden="1">'Meeting Income Statement BvA'!$J$3</definedName>
    <definedName name="QB_COLUMN_59200" localSheetId="0" hidden="1">'Balance Sheet'!$C$5</definedName>
    <definedName name="QB_COLUMN_59200" localSheetId="1" hidden="1">'Income Statement BvA'!$I$5</definedName>
    <definedName name="QB_COLUMN_59200" localSheetId="2" hidden="1">'Meeting Income Statement BvA'!#REF!</definedName>
    <definedName name="QB_COLUMN_61210" localSheetId="0" hidden="1">'Balance Sheet'!$D$5</definedName>
    <definedName name="QB_COLUMN_62230" localSheetId="1" hidden="1">'Income Statement BvA'!$J$5</definedName>
    <definedName name="QB_COLUMN_62230" localSheetId="2" hidden="1">'Meeting Income Statement BvA'!$H$5</definedName>
    <definedName name="QB_COLUMN_64420" localSheetId="1" hidden="1">'Income Statement BvA'!#REF!</definedName>
    <definedName name="QB_COLUMN_64420" localSheetId="2" hidden="1">'Meeting Income Statement BvA'!#REF!</definedName>
    <definedName name="QB_COLUMN_64450" localSheetId="1" hidden="1">'Income Statement BvA'!$L$5</definedName>
    <definedName name="QB_COLUMN_64450" localSheetId="2" hidden="1">'Meeting Income Statement BvA'!$J$5</definedName>
    <definedName name="QB_COLUMN_76210" localSheetId="1" hidden="1">'Income Statement BvA'!#REF!</definedName>
    <definedName name="QB_COLUMN_76210" localSheetId="2" hidden="1">'Meeting Income Statement BvA'!#REF!</definedName>
    <definedName name="QB_COLUMN_76240" localSheetId="1" hidden="1">'Income Statement BvA'!$K$5</definedName>
    <definedName name="QB_COLUMN_76240" localSheetId="2" hidden="1">'Meeting Income Statement BvA'!$I$5</definedName>
    <definedName name="QB_COLUMN_76260" localSheetId="1" hidden="1">'Income Statement BvA'!#REF!</definedName>
    <definedName name="QB_COLUMN_76260" localSheetId="2" hidden="1">'Meeting Income Statement BvA'!#REF!</definedName>
    <definedName name="QB_COMPANY_0" localSheetId="0" hidden="1">'Balance Sheet'!$A$1</definedName>
    <definedName name="QB_COMPANY_0" localSheetId="1" hidden="1">'Income Statement BvA'!$A$1</definedName>
    <definedName name="QB_COMPANY_0" localSheetId="2" hidden="1">'Meeting Income Statement BvA'!$A$1</definedName>
    <definedName name="QB_DATA_0" localSheetId="0" hidden="1">'Balance Sheet'!$9:$9,'Balance Sheet'!$10:$10,'Balance Sheet'!$14:$14,'Balance Sheet'!$15:$15,'Balance Sheet'!$16:$16,'Balance Sheet'!$21:$21,'Balance Sheet'!$22:$22,'Balance Sheet'!$31:$31,'Balance Sheet'!$32:$32,'Balance Sheet'!$33:$33,'Balance Sheet'!$34:$34,'Balance Sheet'!$35:$35,'Balance Sheet'!$36:$36,'Balance Sheet'!$41:$41,'Balance Sheet'!$42:$42,'Balance Sheet'!$43:$43</definedName>
    <definedName name="QB_DATA_0" localSheetId="1" hidden="1">'Income Statement BvA'!$8:$8,'Income Statement BvA'!$9:$9,'Income Statement BvA'!$10:$10,'Income Statement BvA'!$11:$11,'Income Statement BvA'!$13:$13,'Income Statement BvA'!$17:$17,'Income Statement BvA'!$18:$18,'Income Statement BvA'!$19:$19,'Income Statement BvA'!$20:$20,'Income Statement BvA'!$25:$25,'Income Statement BvA'!$26:$26,'Income Statement BvA'!$27:$27,'Income Statement BvA'!$30:$30,'Income Statement BvA'!$35:$35,'Income Statement BvA'!$36:$36,'Income Statement BvA'!$37:$37</definedName>
    <definedName name="QB_DATA_0" localSheetId="2" hidden="1">'Meeting Income Statement BvA'!$9:$9,'Meeting Income Statement BvA'!$10:$10,'Meeting Income Statement BvA'!$11:$11,'Meeting Income Statement BvA'!$13:$13,'Meeting Income Statement BvA'!$15:$15,'Meeting Income Statement BvA'!$16:$16,'Meeting Income Statement BvA'!$18:$18,'Meeting Income Statement BvA'!$19:$19,'Meeting Income Statement BvA'!$21:$21,'Meeting Income Statement BvA'!$28:$28,'Meeting Income Statement BvA'!$29:$29,'Meeting Income Statement BvA'!$30:$30,'Meeting Income Statement BvA'!$31:$31,'Meeting Income Statement BvA'!$32:$32,'Meeting Income Statement BvA'!$34:$34,'Meeting Income Statement BvA'!$35:$35</definedName>
    <definedName name="QB_DATA_1" localSheetId="0" hidden="1">'Balance Sheet'!$44:$44,'Balance Sheet'!$45:$45,'Balance Sheet'!$46:$46,'Balance Sheet'!$47:$47,'Balance Sheet'!$48:$48,'Balance Sheet'!$49:$49,'Balance Sheet'!$50:$50,'Balance Sheet'!$51:$51,'Balance Sheet'!$52:$52,'Balance Sheet'!$53:$53,'Balance Sheet'!$58:$58,'Balance Sheet'!$59:$59,'Balance Sheet'!$60:$60,'Balance Sheet'!$61:$61,'Balance Sheet'!$62:$62,'Balance Sheet'!$63:$63</definedName>
    <definedName name="QB_DATA_1" localSheetId="1" hidden="1">'Income Statement BvA'!$38:$38,'Income Statement BvA'!$40:$40,'Income Statement BvA'!$44:$44,'Income Statement BvA'!$49:$49,'Income Statement BvA'!$50:$50,'Income Statement BvA'!$51:$51,'Income Statement BvA'!$52:$52,'Income Statement BvA'!$53:$53,'Income Statement BvA'!$54:$54,'Income Statement BvA'!$55:$55,'Income Statement BvA'!$57:$57,'Income Statement BvA'!$58:$58,'Income Statement BvA'!$59:$59,'Income Statement BvA'!$60:$60,'Income Statement BvA'!$62:$62,'Income Statement BvA'!$63:$63</definedName>
    <definedName name="QB_DATA_1" localSheetId="2" hidden="1">'Meeting Income Statement BvA'!$36:$36,'Meeting Income Statement BvA'!$37:$37,'Meeting Income Statement BvA'!$38:$38,'Meeting Income Statement BvA'!$39:$39,'Meeting Income Statement BvA'!$40:$40,'Meeting Income Statement BvA'!$41:$41,'Meeting Income Statement BvA'!$42:$42,'Meeting Income Statement BvA'!$43:$43,'Meeting Income Statement BvA'!$44:$44,'Meeting Income Statement BvA'!$45:$45,'Meeting Income Statement BvA'!$47:$47,'Meeting Income Statement BvA'!$48:$48,'Meeting Income Statement BvA'!$49:$49,'Meeting Income Statement BvA'!$52:$52,'Meeting Income Statement BvA'!$53:$53,'Meeting Income Statement BvA'!$54:$54</definedName>
    <definedName name="QB_DATA_10" localSheetId="1" hidden="1">'Income Statement BvA'!$299:$299,'Income Statement BvA'!$300:$300,'Income Statement BvA'!$301:$301,'Income Statement BvA'!$302:$302,'Income Statement BvA'!$303:$303,'Income Statement BvA'!$304:$304,'Income Statement BvA'!$308:$308,'Income Statement BvA'!$312:$312,'Income Statement BvA'!$313:$313,'Income Statement BvA'!$315:$315,'Income Statement BvA'!#REF!,'Income Statement BvA'!$320:$320,'Income Statement BvA'!$322:$322,'Income Statement BvA'!$323:$323,'Income Statement BvA'!$324:$324</definedName>
    <definedName name="QB_DATA_2" localSheetId="0" hidden="1">'Balance Sheet'!$64:$64,'Balance Sheet'!$65:$65,'Balance Sheet'!$66:$66,'Balance Sheet'!$67:$67,'Balance Sheet'!$68:$68,'Balance Sheet'!$71:$71,'Balance Sheet'!$76:$76,'Balance Sheet'!$79:$79,'Balance Sheet'!$80:$80,'Balance Sheet'!$81:$81,'Balance Sheet'!$82:$82,'Balance Sheet'!$83:$83,'Balance Sheet'!$84:$84,'Balance Sheet'!$85:$85,'Balance Sheet'!$86:$86,'Balance Sheet'!$87:$87</definedName>
    <definedName name="QB_DATA_2" localSheetId="1" hidden="1">'Income Statement BvA'!$64:$64,'Income Statement BvA'!$65:$65,'Income Statement BvA'!$66:$66,'Income Statement BvA'!$67:$67,'Income Statement BvA'!$68:$68,'Income Statement BvA'!$69:$69,'Income Statement BvA'!$70:$70,'Income Statement BvA'!$72:$72,'Income Statement BvA'!$75:$75,'Income Statement BvA'!$77:$77,'Income Statement BvA'!$78:$78,'Income Statement BvA'!$79:$79,'Income Statement BvA'!$84:$84,'Income Statement BvA'!$86:$86,'Income Statement BvA'!$88:$88,'Income Statement BvA'!$89:$89</definedName>
    <definedName name="QB_DATA_2" localSheetId="2" hidden="1">'Meeting Income Statement BvA'!$55:$55,'Meeting Income Statement BvA'!$58:$58,'Meeting Income Statement BvA'!$61:$61,'Meeting Income Statement BvA'!$63:$63,'Meeting Income Statement BvA'!$64:$64,'Meeting Income Statement BvA'!$65:$65</definedName>
    <definedName name="QB_DATA_3" localSheetId="0" hidden="1">'Balance Sheet'!$88:$88,'Balance Sheet'!$91:$91,'Balance Sheet'!$92:$92,'Balance Sheet'!$93:$93,'Balance Sheet'!$94:$94,'Balance Sheet'!$95:$95,'Balance Sheet'!$96:$96,'Balance Sheet'!$97:$97,'Balance Sheet'!$98:$98,'Balance Sheet'!$99:$99,'Balance Sheet'!$100:$100,'Balance Sheet'!$101:$101,'Balance Sheet'!$104:$104</definedName>
    <definedName name="QB_DATA_3" localSheetId="1" hidden="1">'Income Statement BvA'!$90:$90,'Income Statement BvA'!$91:$91,'Income Statement BvA'!$92:$92,'Income Statement BvA'!$94:$94,'Income Statement BvA'!$96:$96,'Income Statement BvA'!$97:$97,'Income Statement BvA'!$98:$98,'Income Statement BvA'!$100:$100,'Income Statement BvA'!$103:$103,'Income Statement BvA'!$104:$104,'Income Statement BvA'!$106:$106,'Income Statement BvA'!$107:$107,'Income Statement BvA'!$112:$112,'Income Statement BvA'!$114:$114,'Income Statement BvA'!$122:$122,'Income Statement BvA'!$123:$123</definedName>
    <definedName name="QB_DATA_4" localSheetId="1" hidden="1">'Income Statement BvA'!$128:$128,'Income Statement BvA'!$129:$129,'Income Statement BvA'!$130:$130,'Income Statement BvA'!$133:$133,'Income Statement BvA'!$134:$134,'Income Statement BvA'!$136:$136,'Income Statement BvA'!$137:$137,'Income Statement BvA'!$138:$138,'Income Statement BvA'!$141:$141,'Income Statement BvA'!$146:$146,'Income Statement BvA'!$147:$147,'Income Statement BvA'!$150:$150,'Income Statement BvA'!$157:$157,'Income Statement BvA'!$158:$158,'Income Statement BvA'!$161:$161,'Income Statement BvA'!$162:$162</definedName>
    <definedName name="QB_DATA_5" localSheetId="1" hidden="1">'Income Statement BvA'!$166:$166,'Income Statement BvA'!$170:$170,'Income Statement BvA'!$173:$173,'Income Statement BvA'!$174:$174,'Income Statement BvA'!$175:$175,'Income Statement BvA'!$176:$176,'Income Statement BvA'!$179:$179,'Income Statement BvA'!#REF!,'Income Statement BvA'!$185:$185,'Income Statement BvA'!$187:$187,'Income Statement BvA'!$189:$189,'Income Statement BvA'!$190:$190,'Income Statement BvA'!$192:$192,'Income Statement BvA'!$193:$193,'Income Statement BvA'!$194:$194,'Income Statement BvA'!$195:$195</definedName>
    <definedName name="QB_DATA_6" localSheetId="1" hidden="1">'Income Statement BvA'!$197:$197,'Income Statement BvA'!$198:$198,'Income Statement BvA'!$199:$199,'Income Statement BvA'!$200:$200,'Income Statement BvA'!$201:$201,'Income Statement BvA'!$202:$202,'Income Statement BvA'!$203:$203,'Income Statement BvA'!$204:$204,'Income Statement BvA'!$206:$206,'Income Statement BvA'!$207:$207,'Income Statement BvA'!$209:$209,'Income Statement BvA'!$212:$212,'Income Statement BvA'!$213:$213,'Income Statement BvA'!$214:$214,'Income Statement BvA'!$215:$215,'Income Statement BvA'!$218:$218</definedName>
    <definedName name="QB_DATA_7" localSheetId="1" hidden="1">'Income Statement BvA'!$221:$221,'Income Statement BvA'!$223:$223,'Income Statement BvA'!$224:$224,'Income Statement BvA'!$225:$225,'Income Statement BvA'!$231:$231,'Income Statement BvA'!$235:$235,'Income Statement BvA'!$237:$237,'Income Statement BvA'!$238:$238,'Income Statement BvA'!$239:$239,'Income Statement BvA'!$241:$241,'Income Statement BvA'!$243:$243,'Income Statement BvA'!$244:$244,'Income Statement BvA'!$246:$246,'Income Statement BvA'!$248:$248,'Income Statement BvA'!$249:$249,'Income Statement BvA'!$250:$250</definedName>
    <definedName name="QB_DATA_8" localSheetId="1" hidden="1">'Income Statement BvA'!$251:$251,'Income Statement BvA'!$252:$252,'Income Statement BvA'!#REF!,'Income Statement BvA'!$255:$255,'Income Statement BvA'!$256:$256,'Income Statement BvA'!$258:$258,'Income Statement BvA'!$259:$259,'Income Statement BvA'!$260:$260,'Income Statement BvA'!$261:$261,'Income Statement BvA'!$263:$263,'Income Statement BvA'!$264:$264,'Income Statement BvA'!$265:$265,'Income Statement BvA'!$267:$267,'Income Statement BvA'!$268:$268,'Income Statement BvA'!$269:$269,'Income Statement BvA'!$270:$270</definedName>
    <definedName name="QB_DATA_9" localSheetId="1" hidden="1">'Income Statement BvA'!$272:$272,'Income Statement BvA'!$274:$274,'Income Statement BvA'!$275:$275,'Income Statement BvA'!$282:$282,'Income Statement BvA'!$283:$283,'Income Statement BvA'!$284:$284,'Income Statement BvA'!$285:$285,'Income Statement BvA'!$286:$286,'Income Statement BvA'!$287:$287,'Income Statement BvA'!$288:$288,'Income Statement BvA'!$289:$289,'Income Statement BvA'!$290:$290,'Income Statement BvA'!$291:$291,'Income Statement BvA'!$292:$292,'Income Statement BvA'!$295:$295,'Income Statement BvA'!$296:$296</definedName>
    <definedName name="QB_DATE_1" localSheetId="0" hidden="1">'Balance Sheet'!$D$2</definedName>
    <definedName name="QB_DATE_1" localSheetId="1" hidden="1">'Income Statement BvA'!$L$2</definedName>
    <definedName name="QB_DATE_1" localSheetId="2" hidden="1">'Meeting Income Statement BvA'!$J$2</definedName>
    <definedName name="QB_FORMULA_0" localSheetId="0" hidden="1">'Balance Sheet'!$C$11,'Balance Sheet'!$D$11,'Balance Sheet'!$C$17,'Balance Sheet'!$D$17,'Balance Sheet'!$C$18,'Balance Sheet'!$D$18,'Balance Sheet'!$C$19,'Balance Sheet'!$D$19,'Balance Sheet'!$C$23,'Balance Sheet'!$D$23,'Balance Sheet'!$C$24,'Balance Sheet'!$D$24,'Balance Sheet'!$C$37,'Balance Sheet'!$D$37,'Balance Sheet'!$C$38,'Balance Sheet'!$D$38</definedName>
    <definedName name="QB_FORMULA_0" localSheetId="1" hidden="1">'Income Statement BvA'!#REF!,'Income Statement BvA'!$L$8,'Income Statement BvA'!#REF!,'Income Statement BvA'!$L$9,'Income Statement BvA'!#REF!,'Income Statement BvA'!$L$10,'Income Statement BvA'!#REF!,'Income Statement BvA'!$L$11,'Income Statement BvA'!#REF!,'Income Statement BvA'!$L$13,'Income Statement BvA'!$I$15,'Income Statement BvA'!#REF!,'Income Statement BvA'!#REF!,'Income Statement BvA'!$J$15,'Income Statement BvA'!$K$15,'Income Statement BvA'!$L$15</definedName>
    <definedName name="QB_FORMULA_0" localSheetId="2" hidden="1">'Meeting Income Statement BvA'!#REF!,'Meeting Income Statement BvA'!$J$9,'Meeting Income Statement BvA'!#REF!,'Meeting Income Statement BvA'!$J$10,'Meeting Income Statement BvA'!#REF!,'Meeting Income Statement BvA'!$J$11,'Meeting Income Statement BvA'!#REF!,'Meeting Income Statement BvA'!$J$13,'Meeting Income Statement BvA'!#REF!,'Meeting Income Statement BvA'!#REF!,'Meeting Income Statement BvA'!#REF!,'Meeting Income Statement BvA'!$H$14,'Meeting Income Statement BvA'!$I$14,'Meeting Income Statement BvA'!$J$14,'Meeting Income Statement BvA'!#REF!,'Meeting Income Statement BvA'!#REF!</definedName>
    <definedName name="QB_FORMULA_1" localSheetId="0" hidden="1">'Balance Sheet'!$C$54,'Balance Sheet'!$D$54,'Balance Sheet'!$C$55,'Balance Sheet'!$D$55,'Balance Sheet'!$C$69,'Balance Sheet'!$D$69,'Balance Sheet'!$C$70,'Balance Sheet'!$D$70,'Balance Sheet'!$C$72,'Balance Sheet'!$D$72,'Balance Sheet'!$C$73,'Balance Sheet'!$D$73,'Balance Sheet'!$C$74,'Balance Sheet'!$D$74,'Balance Sheet'!$C$89,'Balance Sheet'!$D$89</definedName>
    <definedName name="QB_FORMULA_1" localSheetId="1" hidden="1">'Income Statement BvA'!#REF!,'Income Statement BvA'!#REF!,'Income Statement BvA'!$L$17,'Income Statement BvA'!#REF!,'Income Statement BvA'!$L$18,'Income Statement BvA'!#REF!,'Income Statement BvA'!$L$19,'Income Statement BvA'!#REF!,'Income Statement BvA'!$L$20,'Income Statement BvA'!$I$22,'Income Statement BvA'!#REF!,'Income Statement BvA'!#REF!,'Income Statement BvA'!$J$22,'Income Statement BvA'!$K$22,'Income Statement BvA'!$L$22,'Income Statement BvA'!#REF!</definedName>
    <definedName name="QB_FORMULA_1" localSheetId="2" hidden="1">'Meeting Income Statement BvA'!$J$15,'Meeting Income Statement BvA'!#REF!,'Meeting Income Statement BvA'!$J$16,'Meeting Income Statement BvA'!#REF!,'Meeting Income Statement BvA'!$J$18,'Meeting Income Statement BvA'!#REF!,'Meeting Income Statement BvA'!$J$19,'Meeting Income Statement BvA'!#REF!,'Meeting Income Statement BvA'!#REF!,'Meeting Income Statement BvA'!#REF!,'Meeting Income Statement BvA'!$H$20,'Meeting Income Statement BvA'!$I$20,'Meeting Income Statement BvA'!$J$20,'Meeting Income Statement BvA'!#REF!,'Meeting Income Statement BvA'!#REF!,'Meeting Income Statement BvA'!$J$21</definedName>
    <definedName name="QB_FORMULA_10" localSheetId="1" hidden="1">'Income Statement BvA'!#REF!,'Income Statement BvA'!#REF!,'Income Statement BvA'!$L$103,'Income Statement BvA'!#REF!,'Income Statement BvA'!$L$104,'Income Statement BvA'!#REF!,'Income Statement BvA'!$L$106,'Income Statement BvA'!#REF!,'Income Statement BvA'!$L$107,'Income Statement BvA'!$I$110,'Income Statement BvA'!#REF!,'Income Statement BvA'!#REF!,'Income Statement BvA'!$J$110,'Income Statement BvA'!$K$110,'Income Statement BvA'!$L$110,'Income Statement BvA'!#REF!</definedName>
    <definedName name="QB_FORMULA_10" localSheetId="2" hidden="1">'Meeting Income Statement BvA'!#REF!,'Meeting Income Statement BvA'!#REF!,'Meeting Income Statement BvA'!#REF!,'Meeting Income Statement BvA'!$H$68,'Meeting Income Statement BvA'!$I$68,'Meeting Income Statement BvA'!$J$68,'Meeting Income Statement BvA'!#REF!,'Meeting Income Statement BvA'!#REF!,'Meeting Income Statement BvA'!#REF!,'Meeting Income Statement BvA'!#REF!,'Meeting Income Statement BvA'!$H$69,'Meeting Income Statement BvA'!$I$69,'Meeting Income Statement BvA'!$J$69,'Meeting Income Statement BvA'!#REF!</definedName>
    <definedName name="QB_FORMULA_11" localSheetId="1" hidden="1">'Income Statement BvA'!#REF!,'Income Statement BvA'!$L$112,'Income Statement BvA'!$I$113,'Income Statement BvA'!#REF!,'Income Statement BvA'!#REF!,'Income Statement BvA'!$J$113,'Income Statement BvA'!$K$113,'Income Statement BvA'!$L$113,'Income Statement BvA'!#REF!,'Income Statement BvA'!#REF!,'Income Statement BvA'!$L$114,'Income Statement BvA'!$I$116,'Income Statement BvA'!#REF!,'Income Statement BvA'!#REF!,'Income Statement BvA'!$J$116,'Income Statement BvA'!$K$116</definedName>
    <definedName name="QB_FORMULA_12" localSheetId="1" hidden="1">'Income Statement BvA'!$L$116,'Income Statement BvA'!#REF!,'Income Statement BvA'!$I$117,'Income Statement BvA'!#REF!,'Income Statement BvA'!#REF!,'Income Statement BvA'!$J$117,'Income Statement BvA'!$K$117,'Income Statement BvA'!$L$117,'Income Statement BvA'!#REF!,'Income Statement BvA'!#REF!,'Income Statement BvA'!$L$122,'Income Statement BvA'!#REF!,'Income Statement BvA'!$L$123,'Income Statement BvA'!$I$124,'Income Statement BvA'!#REF!,'Income Statement BvA'!#REF!</definedName>
    <definedName name="QB_FORMULA_13" localSheetId="1" hidden="1">'Income Statement BvA'!$J$124,'Income Statement BvA'!$K$124,'Income Statement BvA'!$L$124,'Income Statement BvA'!#REF!,'Income Statement BvA'!#REF!,'Income Statement BvA'!$L$128,'Income Statement BvA'!#REF!,'Income Statement BvA'!$L$129,'Income Statement BvA'!#REF!,'Income Statement BvA'!$L$130,'Income Statement BvA'!$I$131,'Income Statement BvA'!#REF!,'Income Statement BvA'!#REF!,'Income Statement BvA'!$J$131,'Income Statement BvA'!$K$131,'Income Statement BvA'!$L$131</definedName>
    <definedName name="QB_FORMULA_14" localSheetId="1" hidden="1">'Income Statement BvA'!#REF!,'Income Statement BvA'!#REF!,'Income Statement BvA'!$L$133,'Income Statement BvA'!#REF!,'Income Statement BvA'!$L$134,'Income Statement BvA'!#REF!,'Income Statement BvA'!$L$136,'Income Statement BvA'!#REF!,'Income Statement BvA'!$L$137,'Income Statement BvA'!#REF!,'Income Statement BvA'!$L$138,'Income Statement BvA'!$I$139,'Income Statement BvA'!#REF!,'Income Statement BvA'!#REF!,'Income Statement BvA'!$J$139,'Income Statement BvA'!$K$139</definedName>
    <definedName name="QB_FORMULA_15" localSheetId="1" hidden="1">'Income Statement BvA'!$L$139,'Income Statement BvA'!#REF!,'Income Statement BvA'!#REF!,'Income Statement BvA'!$L$141,'Income Statement BvA'!#REF!,'Income Statement BvA'!$L$146,'Income Statement BvA'!#REF!,'Income Statement BvA'!$L$147,'Income Statement BvA'!$I$149,'Income Statement BvA'!#REF!,'Income Statement BvA'!#REF!,'Income Statement BvA'!$J$149,'Income Statement BvA'!$K$149,'Income Statement BvA'!$L$149,'Income Statement BvA'!#REF!,'Income Statement BvA'!#REF!</definedName>
    <definedName name="QB_FORMULA_16" localSheetId="1" hidden="1">'Income Statement BvA'!$L$150,'Income Statement BvA'!$I$151,'Income Statement BvA'!#REF!,'Income Statement BvA'!#REF!,'Income Statement BvA'!$J$151,'Income Statement BvA'!$K$151,'Income Statement BvA'!$L$151,'Income Statement BvA'!#REF!,'Income Statement BvA'!#REF!,'Income Statement BvA'!$L$157,'Income Statement BvA'!#REF!,'Income Statement BvA'!$L$158,'Income Statement BvA'!#REF!,'Income Statement BvA'!$L$161,'Income Statement BvA'!#REF!,'Income Statement BvA'!$L$162</definedName>
    <definedName name="QB_FORMULA_17" localSheetId="1" hidden="1">'Income Statement BvA'!#REF!,'Income Statement BvA'!$L$166,'Income Statement BvA'!#REF!,'Income Statement BvA'!$L$170,'Income Statement BvA'!$I$171,'Income Statement BvA'!#REF!,'Income Statement BvA'!#REF!,'Income Statement BvA'!$J$171,'Income Statement BvA'!$K$171,'Income Statement BvA'!$L$171,'Income Statement BvA'!#REF!,'Income Statement BvA'!#REF!,'Income Statement BvA'!$L$173,'Income Statement BvA'!#REF!,'Income Statement BvA'!$L$174,'Income Statement BvA'!#REF!</definedName>
    <definedName name="QB_FORMULA_18" localSheetId="1" hidden="1">'Income Statement BvA'!$L$175,'Income Statement BvA'!#REF!,'Income Statement BvA'!$L$176,'Income Statement BvA'!$I$177,'Income Statement BvA'!#REF!,'Income Statement BvA'!#REF!,'Income Statement BvA'!$J$177,'Income Statement BvA'!$K$177,'Income Statement BvA'!$L$177,'Income Statement BvA'!#REF!,'Income Statement BvA'!#REF!,'Income Statement BvA'!$L$179,'Income Statement BvA'!$I$180,'Income Statement BvA'!#REF!,'Income Statement BvA'!#REF!,'Income Statement BvA'!$J$180</definedName>
    <definedName name="QB_FORMULA_19" localSheetId="1" hidden="1">'Income Statement BvA'!$K$180,'Income Statement BvA'!$L$180,'Income Statement BvA'!#REF!,'Income Statement BvA'!$I$181,'Income Statement BvA'!#REF!,'Income Statement BvA'!#REF!,'Income Statement BvA'!$J$181,'Income Statement BvA'!$K$181,'Income Statement BvA'!$L$181,'Income Statement BvA'!#REF!,'Income Statement BvA'!#REF!,'Income Statement BvA'!#REF!,'Income Statement BvA'!#REF!,'Income Statement BvA'!$L$185,'Income Statement BvA'!#REF!,'Income Statement BvA'!$L$187</definedName>
    <definedName name="QB_FORMULA_2" localSheetId="0" hidden="1">'Balance Sheet'!$C$102,'Balance Sheet'!$D$102,'Balance Sheet'!$C$103,'Balance Sheet'!$D$103,'Balance Sheet'!$C$105,'Balance Sheet'!$D$105,'Balance Sheet'!$C$106,'Balance Sheet'!$D$106</definedName>
    <definedName name="QB_FORMULA_2" localSheetId="1" hidden="1">'Income Statement BvA'!#REF!,'Income Statement BvA'!$L$25,'Income Statement BvA'!#REF!,'Income Statement BvA'!$L$26,'Income Statement BvA'!#REF!,'Income Statement BvA'!$L$27,'Income Statement BvA'!#REF!,'Income Statement BvA'!$L$30,'Income Statement BvA'!$I$32,'Income Statement BvA'!#REF!,'Income Statement BvA'!#REF!,'Income Statement BvA'!$J$32,'Income Statement BvA'!$K$32,'Income Statement BvA'!$L$32,'Income Statement BvA'!#REF!,'Income Statement BvA'!#REF!</definedName>
    <definedName name="QB_FORMULA_2" localSheetId="2" hidden="1">'Meeting Income Statement BvA'!#REF!,'Meeting Income Statement BvA'!#REF!,'Meeting Income Statement BvA'!#REF!,'Meeting Income Statement BvA'!$H$22,'Meeting Income Statement BvA'!$I$22,'Meeting Income Statement BvA'!$J$22,'Meeting Income Statement BvA'!#REF!,'Meeting Income Statement BvA'!#REF!,'Meeting Income Statement BvA'!#REF!,'Meeting Income Statement BvA'!#REF!,'Meeting Income Statement BvA'!$H$23,'Meeting Income Statement BvA'!$I$23,'Meeting Income Statement BvA'!$J$23,'Meeting Income Statement BvA'!#REF!,'Meeting Income Statement BvA'!#REF!,'Meeting Income Statement BvA'!#REF!</definedName>
    <definedName name="QB_FORMULA_20" localSheetId="1" hidden="1">'Income Statement BvA'!#REF!,'Income Statement BvA'!$L$189,'Income Statement BvA'!#REF!,'Income Statement BvA'!$L$190,'Income Statement BvA'!$I$191,'Income Statement BvA'!#REF!,'Income Statement BvA'!#REF!,'Income Statement BvA'!$J$191,'Income Statement BvA'!$K$191,'Income Statement BvA'!$L$191,'Income Statement BvA'!#REF!,'Income Statement BvA'!#REF!,'Income Statement BvA'!$L$192,'Income Statement BvA'!#REF!,'Income Statement BvA'!$L$193,'Income Statement BvA'!#REF!</definedName>
    <definedName name="QB_FORMULA_21" localSheetId="1" hidden="1">'Income Statement BvA'!$L$194,'Income Statement BvA'!#REF!,'Income Statement BvA'!$L$195,'Income Statement BvA'!#REF!,'Income Statement BvA'!$L$197,'Income Statement BvA'!#REF!,'Income Statement BvA'!$L$198,'Income Statement BvA'!#REF!,'Income Statement BvA'!$L$199,'Income Statement BvA'!#REF!,'Income Statement BvA'!$L$200,'Income Statement BvA'!#REF!,'Income Statement BvA'!$L$201,'Income Statement BvA'!#REF!,'Income Statement BvA'!$L$202,'Income Statement BvA'!#REF!</definedName>
    <definedName name="QB_FORMULA_22" localSheetId="1" hidden="1">'Income Statement BvA'!$L$203,'Income Statement BvA'!#REF!,'Income Statement BvA'!$L$204,'Income Statement BvA'!#REF!,'Income Statement BvA'!$L$206,'Income Statement BvA'!#REF!,'Income Statement BvA'!$L$207,'Income Statement BvA'!#REF!,'Income Statement BvA'!$L$209,'Income Statement BvA'!$I$210,'Income Statement BvA'!#REF!,'Income Statement BvA'!#REF!,'Income Statement BvA'!$J$210,'Income Statement BvA'!$K$210,'Income Statement BvA'!$L$210,'Income Statement BvA'!#REF!</definedName>
    <definedName name="QB_FORMULA_23" localSheetId="1" hidden="1">'Income Statement BvA'!#REF!,'Income Statement BvA'!$L$212,'Income Statement BvA'!#REF!,'Income Statement BvA'!$L$213,'Income Statement BvA'!#REF!,'Income Statement BvA'!$L$214,'Income Statement BvA'!#REF!,'Income Statement BvA'!$L$215,'Income Statement BvA'!$I$216,'Income Statement BvA'!#REF!,'Income Statement BvA'!#REF!,'Income Statement BvA'!$J$216,'Income Statement BvA'!$K$216,'Income Statement BvA'!$L$216,'Income Statement BvA'!#REF!,'Income Statement BvA'!#REF!</definedName>
    <definedName name="QB_FORMULA_24" localSheetId="1" hidden="1">'Income Statement BvA'!$L$218,'Income Statement BvA'!$I$219,'Income Statement BvA'!#REF!,'Income Statement BvA'!#REF!,'Income Statement BvA'!$J$219,'Income Statement BvA'!$K$219,'Income Statement BvA'!$L$219,'Income Statement BvA'!#REF!,'Income Statement BvA'!#REF!,'Income Statement BvA'!$L$221,'Income Statement BvA'!$I$222,'Income Statement BvA'!#REF!,'Income Statement BvA'!#REF!,'Income Statement BvA'!$J$222,'Income Statement BvA'!$K$222,'Income Statement BvA'!$L$222</definedName>
    <definedName name="QB_FORMULA_25" localSheetId="1" hidden="1">'Income Statement BvA'!#REF!,'Income Statement BvA'!#REF!,'Income Statement BvA'!$L$223,'Income Statement BvA'!#REF!,'Income Statement BvA'!$L$224,'Income Statement BvA'!#REF!,'Income Statement BvA'!$L$225,'Income Statement BvA'!$I$229,'Income Statement BvA'!#REF!,'Income Statement BvA'!#REF!,'Income Statement BvA'!$J$229,'Income Statement BvA'!$K$229,'Income Statement BvA'!$L$229,'Income Statement BvA'!#REF!,'Income Statement BvA'!#REF!,'Income Statement BvA'!$L$231</definedName>
    <definedName name="QB_FORMULA_26" localSheetId="1" hidden="1">'Income Statement BvA'!$I$232,'Income Statement BvA'!#REF!,'Income Statement BvA'!#REF!,'Income Statement BvA'!$J$232,'Income Statement BvA'!$K$232,'Income Statement BvA'!$L$232,'Income Statement BvA'!#REF!,'Income Statement BvA'!#REF!,'Income Statement BvA'!$L$235,'Income Statement BvA'!#REF!,'Income Statement BvA'!$L$237,'Income Statement BvA'!#REF!,'Income Statement BvA'!$L$238,'Income Statement BvA'!#REF!,'Income Statement BvA'!$L$239,'Income Statement BvA'!$I$240</definedName>
    <definedName name="QB_FORMULA_27" localSheetId="1" hidden="1">'Income Statement BvA'!#REF!,'Income Statement BvA'!#REF!,'Income Statement BvA'!$J$240,'Income Statement BvA'!$K$240,'Income Statement BvA'!$L$240,'Income Statement BvA'!#REF!,'Income Statement BvA'!#REF!,'Income Statement BvA'!$L$241,'Income Statement BvA'!#REF!,'Income Statement BvA'!$L$243,'Income Statement BvA'!#REF!,'Income Statement BvA'!$L$244,'Income Statement BvA'!$I$245,'Income Statement BvA'!#REF!,'Income Statement BvA'!#REF!,'Income Statement BvA'!$J$245</definedName>
    <definedName name="QB_FORMULA_28" localSheetId="1" hidden="1">'Income Statement BvA'!$K$245,'Income Statement BvA'!$L$245,'Income Statement BvA'!#REF!,'Income Statement BvA'!#REF!,'Income Statement BvA'!$L$246,'Income Statement BvA'!#REF!,'Income Statement BvA'!$L$248,'Income Statement BvA'!#REF!,'Income Statement BvA'!$L$249,'Income Statement BvA'!#REF!,'Income Statement BvA'!$L$250,'Income Statement BvA'!#REF!,'Income Statement BvA'!$L$251,'Income Statement BvA'!#REF!,'Income Statement BvA'!$L$252,'Income Statement BvA'!#REF!</definedName>
    <definedName name="QB_FORMULA_29" localSheetId="1" hidden="1">'Income Statement BvA'!#REF!,'Income Statement BvA'!#REF!,'Income Statement BvA'!$L$255,'Income Statement BvA'!#REF!,'Income Statement BvA'!$L$256,'Income Statement BvA'!#REF!,'Income Statement BvA'!$L$258,'Income Statement BvA'!#REF!,'Income Statement BvA'!$L$259,'Income Statement BvA'!#REF!,'Income Statement BvA'!$L$260,'Income Statement BvA'!#REF!,'Income Statement BvA'!$L$261,'Income Statement BvA'!#REF!,'Income Statement BvA'!$L$263,'Income Statement BvA'!#REF!</definedName>
    <definedName name="QB_FORMULA_3" localSheetId="1" hidden="1">'Income Statement BvA'!$L$35,'Income Statement BvA'!#REF!,'Income Statement BvA'!$L$36,'Income Statement BvA'!#REF!,'Income Statement BvA'!$L$37,'Income Statement BvA'!#REF!,'Income Statement BvA'!$L$38,'Income Statement BvA'!#REF!,'Income Statement BvA'!$L$40,'Income Statement BvA'!$I$41,'Income Statement BvA'!#REF!,'Income Statement BvA'!#REF!,'Income Statement BvA'!$J$41,'Income Statement BvA'!$K$41,'Income Statement BvA'!$L$41,'Income Statement BvA'!#REF!</definedName>
    <definedName name="QB_FORMULA_3" localSheetId="2" hidden="1">'Meeting Income Statement BvA'!#REF!,'Meeting Income Statement BvA'!$H$24,'Meeting Income Statement BvA'!$I$24,'Meeting Income Statement BvA'!$J$24,'Meeting Income Statement BvA'!#REF!,'Meeting Income Statement BvA'!#REF!,'Meeting Income Statement BvA'!$J$28,'Meeting Income Statement BvA'!#REF!,'Meeting Income Statement BvA'!$J$29,'Meeting Income Statement BvA'!#REF!,'Meeting Income Statement BvA'!$J$30,'Meeting Income Statement BvA'!#REF!,'Meeting Income Statement BvA'!$J$31,'Meeting Income Statement BvA'!#REF!,'Meeting Income Statement BvA'!$J$32,'Meeting Income Statement BvA'!#REF!</definedName>
    <definedName name="QB_FORMULA_30" localSheetId="1" hidden="1">'Income Statement BvA'!$L$264,'Income Statement BvA'!#REF!,'Income Statement BvA'!$L$265,'Income Statement BvA'!$I$266,'Income Statement BvA'!#REF!,'Income Statement BvA'!#REF!,'Income Statement BvA'!$J$266,'Income Statement BvA'!$K$266,'Income Statement BvA'!$L$266,'Income Statement BvA'!#REF!,'Income Statement BvA'!#REF!,'Income Statement BvA'!$L$267,'Income Statement BvA'!#REF!,'Income Statement BvA'!$L$268,'Income Statement BvA'!#REF!,'Income Statement BvA'!$L$269</definedName>
    <definedName name="QB_FORMULA_31" localSheetId="1" hidden="1">'Income Statement BvA'!#REF!,'Income Statement BvA'!$L$270,'Income Statement BvA'!#REF!,'Income Statement BvA'!$L$272,'Income Statement BvA'!$I$273,'Income Statement BvA'!#REF!,'Income Statement BvA'!#REF!,'Income Statement BvA'!$J$273,'Income Statement BvA'!$K$273,'Income Statement BvA'!$L$273,'Income Statement BvA'!#REF!,'Income Statement BvA'!#REF!,'Income Statement BvA'!$L$274,'Income Statement BvA'!#REF!,'Income Statement BvA'!$L$275,'Income Statement BvA'!$I$276</definedName>
    <definedName name="QB_FORMULA_32" localSheetId="1" hidden="1">'Income Statement BvA'!#REF!,'Income Statement BvA'!#REF!,'Income Statement BvA'!$J$276,'Income Statement BvA'!$K$276,'Income Statement BvA'!$L$276,'Income Statement BvA'!#REF!,'Income Statement BvA'!$I$277,'Income Statement BvA'!#REF!,'Income Statement BvA'!#REF!,'Income Statement BvA'!$J$277,'Income Statement BvA'!$K$277,'Income Statement BvA'!$L$277,'Income Statement BvA'!#REF!,'Income Statement BvA'!$I$278,'Income Statement BvA'!#REF!,'Income Statement BvA'!#REF!</definedName>
    <definedName name="QB_FORMULA_33" localSheetId="1" hidden="1">'Income Statement BvA'!$J$278,'Income Statement BvA'!$K$278,'Income Statement BvA'!$L$278,'Income Statement BvA'!#REF!,'Income Statement BvA'!$I$293,'Income Statement BvA'!$J$293,'Income Statement BvA'!$I$305,'Income Statement BvA'!$J$305,'Income Statement BvA'!$I$306,'Income Statement BvA'!$J$306,'Income Statement BvA'!$I$316,'Income Statement BvA'!$J$316,'Income Statement BvA'!#REF!,'Income Statement BvA'!#REF!,'Income Statement BvA'!$I$325,'Income Statement BvA'!$J$325</definedName>
    <definedName name="QB_FORMULA_34" localSheetId="1" hidden="1">'Income Statement BvA'!$I$326,'Income Statement BvA'!$J$326,'Income Statement BvA'!$I$327,'Income Statement BvA'!$J$327,'Income Statement BvA'!$I$329,'Income Statement BvA'!#REF!,'Income Statement BvA'!#REF!,'Income Statement BvA'!$J$329,'Income Statement BvA'!$K$329,'Income Statement BvA'!$L$329,'Income Statement BvA'!#REF!</definedName>
    <definedName name="QB_FORMULA_4" localSheetId="1" hidden="1">'Income Statement BvA'!$I$45,'Income Statement BvA'!$J$45,'Income Statement BvA'!$I$47,'Income Statement BvA'!$J$47,'Income Statement BvA'!#REF!,'Income Statement BvA'!$L$50,'Income Statement BvA'!#REF!,'Income Statement BvA'!$L$51,'Income Statement BvA'!#REF!,'Income Statement BvA'!$L$52,'Income Statement BvA'!#REF!,'Income Statement BvA'!$L$53,'Income Statement BvA'!#REF!,'Income Statement BvA'!$L$54,'Income Statement BvA'!#REF!,'Income Statement BvA'!$L$55</definedName>
    <definedName name="QB_FORMULA_4" localSheetId="2" hidden="1">'Meeting Income Statement BvA'!#REF!,'Meeting Income Statement BvA'!#REF!,'Meeting Income Statement BvA'!$H$33,'Meeting Income Statement BvA'!$I$33,'Meeting Income Statement BvA'!$J$33,'Meeting Income Statement BvA'!#REF!,'Meeting Income Statement BvA'!#REF!,'Meeting Income Statement BvA'!$J$34,'Meeting Income Statement BvA'!#REF!,'Meeting Income Statement BvA'!$J$35,'Meeting Income Statement BvA'!#REF!,'Meeting Income Statement BvA'!$J$36,'Meeting Income Statement BvA'!#REF!,'Meeting Income Statement BvA'!$J$37,'Meeting Income Statement BvA'!#REF!,'Meeting Income Statement BvA'!$J$38</definedName>
    <definedName name="QB_FORMULA_5" localSheetId="1" hidden="1">'Income Statement BvA'!#REF!,'Income Statement BvA'!$L$57,'Income Statement BvA'!#REF!,'Income Statement BvA'!$L$58,'Income Statement BvA'!#REF!,'Income Statement BvA'!$L$59,'Income Statement BvA'!#REF!,'Income Statement BvA'!$L$60,'Income Statement BvA'!#REF!,'Income Statement BvA'!$L$62,'Income Statement BvA'!#REF!,'Income Statement BvA'!$L$63,'Income Statement BvA'!#REF!,'Income Statement BvA'!$L$64,'Income Statement BvA'!#REF!,'Income Statement BvA'!$L$65</definedName>
    <definedName name="QB_FORMULA_5" localSheetId="2" hidden="1">'Meeting Income Statement BvA'!#REF!,'Meeting Income Statement BvA'!$J$39,'Meeting Income Statement BvA'!#REF!,'Meeting Income Statement BvA'!$J$40,'Meeting Income Statement BvA'!#REF!,'Meeting Income Statement BvA'!$J$41,'Meeting Income Statement BvA'!#REF!,'Meeting Income Statement BvA'!$J$42,'Meeting Income Statement BvA'!#REF!,'Meeting Income Statement BvA'!$J$43,'Meeting Income Statement BvA'!#REF!,'Meeting Income Statement BvA'!$J$44,'Meeting Income Statement BvA'!#REF!,'Meeting Income Statement BvA'!$J$45,'Meeting Income Statement BvA'!#REF!,'Meeting Income Statement BvA'!$J$47</definedName>
    <definedName name="QB_FORMULA_6" localSheetId="1" hidden="1">'Income Statement BvA'!#REF!,'Income Statement BvA'!$L$66,'Income Statement BvA'!#REF!,'Income Statement BvA'!$L$67,'Income Statement BvA'!#REF!,'Income Statement BvA'!$L$68,'Income Statement BvA'!#REF!,'Income Statement BvA'!$L$69,'Income Statement BvA'!#REF!,'Income Statement BvA'!$L$70,'Income Statement BvA'!#REF!,'Income Statement BvA'!$L$72,'Income Statement BvA'!#REF!,'Income Statement BvA'!$L$75,'Income Statement BvA'!#REF!,'Income Statement BvA'!$L$77</definedName>
    <definedName name="QB_FORMULA_6" localSheetId="2" hidden="1">'Meeting Income Statement BvA'!#REF!,'Meeting Income Statement BvA'!$J$48,'Meeting Income Statement BvA'!#REF!,'Meeting Income Statement BvA'!$J$49,'Meeting Income Statement BvA'!#REF!,'Meeting Income Statement BvA'!#REF!,'Meeting Income Statement BvA'!#REF!,'Meeting Income Statement BvA'!$H$50,'Meeting Income Statement BvA'!$I$50,'Meeting Income Statement BvA'!$J$50,'Meeting Income Statement BvA'!#REF!,'Meeting Income Statement BvA'!#REF!,'Meeting Income Statement BvA'!$J$52,'Meeting Income Statement BvA'!#REF!,'Meeting Income Statement BvA'!$J$53,'Meeting Income Statement BvA'!#REF!</definedName>
    <definedName name="QB_FORMULA_7" localSheetId="1" hidden="1">'Income Statement BvA'!#REF!,'Income Statement BvA'!$L$78,'Income Statement BvA'!#REF!,'Income Statement BvA'!$L$79,'Income Statement BvA'!$I$80,'Income Statement BvA'!#REF!,'Income Statement BvA'!#REF!,'Income Statement BvA'!$J$80,'Income Statement BvA'!$K$80,'Income Statement BvA'!$L$80,'Income Statement BvA'!#REF!,'Income Statement BvA'!#REF!,'Income Statement BvA'!$L$84,'Income Statement BvA'!#REF!,'Income Statement BvA'!$L$86,'Income Statement BvA'!#REF!</definedName>
    <definedName name="QB_FORMULA_7" localSheetId="2" hidden="1">'Meeting Income Statement BvA'!$J$54,'Meeting Income Statement BvA'!#REF!,'Meeting Income Statement BvA'!$J$55,'Meeting Income Statement BvA'!#REF!,'Meeting Income Statement BvA'!#REF!,'Meeting Income Statement BvA'!#REF!,'Meeting Income Statement BvA'!$H$56,'Meeting Income Statement BvA'!$I$56,'Meeting Income Statement BvA'!$J$56,'Meeting Income Statement BvA'!#REF!,'Meeting Income Statement BvA'!#REF!,'Meeting Income Statement BvA'!$J$58,'Meeting Income Statement BvA'!#REF!,'Meeting Income Statement BvA'!#REF!,'Meeting Income Statement BvA'!#REF!,'Meeting Income Statement BvA'!$H$59</definedName>
    <definedName name="QB_FORMULA_8" localSheetId="1" hidden="1">'Income Statement BvA'!$L$88,'Income Statement BvA'!#REF!,'Income Statement BvA'!$L$89,'Income Statement BvA'!#REF!,'Income Statement BvA'!$L$90,'Income Statement BvA'!#REF!,'Income Statement BvA'!$L$91,'Income Statement BvA'!#REF!,'Income Statement BvA'!$L$92,'Income Statement BvA'!$I$93,'Income Statement BvA'!#REF!,'Income Statement BvA'!#REF!,'Income Statement BvA'!$J$93,'Income Statement BvA'!$K$93,'Income Statement BvA'!$L$93,'Income Statement BvA'!#REF!</definedName>
    <definedName name="QB_FORMULA_8" localSheetId="2" hidden="1">'Meeting Income Statement BvA'!$I$59,'Meeting Income Statement BvA'!$J$59,'Meeting Income Statement BvA'!#REF!,'Meeting Income Statement BvA'!#REF!,'Meeting Income Statement BvA'!$J$61,'Meeting Income Statement BvA'!#REF!,'Meeting Income Statement BvA'!#REF!,'Meeting Income Statement BvA'!#REF!,'Meeting Income Statement BvA'!$H$62,'Meeting Income Statement BvA'!$I$62,'Meeting Income Statement BvA'!$J$62,'Meeting Income Statement BvA'!#REF!,'Meeting Income Statement BvA'!#REF!,'Meeting Income Statement BvA'!$J$63,'Meeting Income Statement BvA'!#REF!,'Meeting Income Statement BvA'!$J$64</definedName>
    <definedName name="QB_FORMULA_9" localSheetId="1" hidden="1">'Income Statement BvA'!#REF!,'Income Statement BvA'!$L$94,'Income Statement BvA'!#REF!,'Income Statement BvA'!$L$96,'Income Statement BvA'!#REF!,'Income Statement BvA'!$L$97,'Income Statement BvA'!#REF!,'Income Statement BvA'!$L$98,'Income Statement BvA'!#REF!,'Income Statement BvA'!$L$100,'Income Statement BvA'!$I$102,'Income Statement BvA'!#REF!,'Income Statement BvA'!#REF!,'Income Statement BvA'!$J$102,'Income Statement BvA'!$K$102,'Income Statement BvA'!$L$102</definedName>
    <definedName name="QB_FORMULA_9" localSheetId="2" hidden="1">'Meeting Income Statement BvA'!#REF!,'Meeting Income Statement BvA'!$J$65,'Meeting Income Statement BvA'!#REF!,'Meeting Income Statement BvA'!#REF!,'Meeting Income Statement BvA'!#REF!,'Meeting Income Statement BvA'!$H$66,'Meeting Income Statement BvA'!$I$66,'Meeting Income Statement BvA'!$J$66,'Meeting Income Statement BvA'!#REF!,'Meeting Income Statement BvA'!#REF!,'Meeting Income Statement BvA'!#REF!,'Meeting Income Statement BvA'!#REF!,'Meeting Income Statement BvA'!$H$67,'Meeting Income Statement BvA'!$I$67,'Meeting Income Statement BvA'!$J$67,'Meeting Income Statement BvA'!#REF!</definedName>
    <definedName name="QB_ROW_1" localSheetId="0" hidden="1">'Balance Sheet'!$A$6</definedName>
    <definedName name="QB_ROW_100220" localSheetId="0" hidden="1">'Balance Sheet'!#REF!</definedName>
    <definedName name="QB_ROW_1011" localSheetId="0" hidden="1">'Balance Sheet'!$B$7</definedName>
    <definedName name="QB_ROW_102260" localSheetId="0" hidden="1">'Balance Sheet'!#REF!</definedName>
    <definedName name="QB_ROW_104260" localSheetId="0" hidden="1">'Balance Sheet'!#REF!</definedName>
    <definedName name="QB_ROW_105260" localSheetId="0" hidden="1">'Balance Sheet'!#REF!</definedName>
    <definedName name="QB_ROW_108260" localSheetId="0" hidden="1">'Balance Sheet'!#REF!</definedName>
    <definedName name="QB_ROW_109250" localSheetId="1" hidden="1">'Income Statement BvA'!#REF!</definedName>
    <definedName name="QB_ROW_112050" localSheetId="1" hidden="1">'Income Statement BvA'!$F$43</definedName>
    <definedName name="QB_ROW_112350" localSheetId="1" hidden="1">'Income Statement BvA'!$F$45</definedName>
    <definedName name="QB_ROW_113240" localSheetId="1" hidden="1">'Income Statement BvA'!$E$94</definedName>
    <definedName name="QB_ROW_117040" localSheetId="1" hidden="1">'Income Statement BvA'!$E$120</definedName>
    <definedName name="QB_ROW_117340" localSheetId="1" hidden="1">'Income Statement BvA'!$E$181</definedName>
    <definedName name="QB_ROW_119040" localSheetId="1" hidden="1">'Income Statement BvA'!$E$230</definedName>
    <definedName name="QB_ROW_119340" localSheetId="1" hidden="1">'Income Statement BvA'!$E$232</definedName>
    <definedName name="QB_ROW_120050" localSheetId="1" hidden="1">'Income Statement BvA'!$F$132</definedName>
    <definedName name="QB_ROW_12030" localSheetId="0" hidden="1">'Balance Sheet'!#REF!</definedName>
    <definedName name="QB_ROW_12031" localSheetId="0" hidden="1">'Balance Sheet'!#REF!</definedName>
    <definedName name="QB_ROW_120350" localSheetId="1" hidden="1">'Income Statement BvA'!$F$139</definedName>
    <definedName name="QB_ROW_121230" localSheetId="1" hidden="1">'Income Statement BvA'!$F$308</definedName>
    <definedName name="QB_ROW_122050" localSheetId="1" hidden="1">'Income Statement BvA'!#REF!</definedName>
    <definedName name="QB_ROW_122350" localSheetId="1" hidden="1">'Income Statement BvA'!#REF!</definedName>
    <definedName name="QB_ROW_123050" localSheetId="1" hidden="1">'Income Statement BvA'!#REF!</definedName>
    <definedName name="QB_ROW_123260" localSheetId="1" hidden="1">'Income Statement BvA'!#REF!</definedName>
    <definedName name="QB_ROW_12330" localSheetId="0" hidden="1">'Balance Sheet'!#REF!</definedName>
    <definedName name="QB_ROW_12331" localSheetId="0" hidden="1">'Balance Sheet'!#REF!</definedName>
    <definedName name="QB_ROW_123350" localSheetId="1" hidden="1">'Income Statement BvA'!$F$131</definedName>
    <definedName name="QB_ROW_124050" localSheetId="1" hidden="1">'Income Statement BvA'!$F$140</definedName>
    <definedName name="QB_ROW_124350" localSheetId="1" hidden="1">'Income Statement BvA'!$F$151</definedName>
    <definedName name="QB_ROW_128240" localSheetId="1" hidden="1">'Income Statement BvA'!$E$302</definedName>
    <definedName name="QB_ROW_130240" localSheetId="1" hidden="1">'Income Statement BvA'!$E$303</definedName>
    <definedName name="QB_ROW_1311" localSheetId="0" hidden="1">'Balance Sheet'!$B$19</definedName>
    <definedName name="QB_ROW_131240" localSheetId="1" hidden="1">'Income Statement BvA'!$E$296</definedName>
    <definedName name="QB_ROW_13220" localSheetId="0" hidden="1">'Balance Sheet'!#REF!</definedName>
    <definedName name="QB_ROW_133240" localSheetId="1" hidden="1">'Income Statement BvA'!$E$295</definedName>
    <definedName name="QB_ROW_135240" localSheetId="1" hidden="1">'Income Statement BvA'!$E$299</definedName>
    <definedName name="QB_ROW_136240" localSheetId="1" hidden="1">'Income Statement BvA'!#REF!</definedName>
    <definedName name="QB_ROW_137240" localSheetId="1" hidden="1">'Income Statement BvA'!#REF!</definedName>
    <definedName name="QB_ROW_138040" localSheetId="1" hidden="1">'Income Statement BvA'!#REF!</definedName>
    <definedName name="QB_ROW_138340" localSheetId="1" hidden="1">'Income Statement BvA'!#REF!</definedName>
    <definedName name="QB_ROW_139240" localSheetId="1" hidden="1">'Income Statement BvA'!#REF!</definedName>
    <definedName name="QB_ROW_14011" localSheetId="0" hidden="1">'Balance Sheet'!$B$75</definedName>
    <definedName name="QB_ROW_14220" localSheetId="0" hidden="1">'Balance Sheet'!#REF!</definedName>
    <definedName name="QB_ROW_142340" localSheetId="1" hidden="1">'Income Statement BvA'!#REF!</definedName>
    <definedName name="QB_ROW_14311" localSheetId="0" hidden="1">'Balance Sheet'!$B$105</definedName>
    <definedName name="QB_ROW_143340" localSheetId="1" hidden="1">'Income Statement BvA'!#REF!</definedName>
    <definedName name="QB_ROW_144240" localSheetId="1" hidden="1">'Income Statement BvA'!#REF!</definedName>
    <definedName name="QB_ROW_145240" localSheetId="1" hidden="1">'Income Statement BvA'!#REF!</definedName>
    <definedName name="QB_ROW_147240" localSheetId="1" hidden="1">'Income Statement BvA'!$E$322</definedName>
    <definedName name="QB_ROW_148030" localSheetId="1" hidden="1">'Income Statement BvA'!#REF!</definedName>
    <definedName name="QB_ROW_148330" localSheetId="1" hidden="1">'Income Statement BvA'!$D$305</definedName>
    <definedName name="QB_ROW_149030" localSheetId="1" hidden="1">'Income Statement BvA'!$D$281</definedName>
    <definedName name="QB_ROW_149330" localSheetId="1" hidden="1">'Income Statement BvA'!$D$293</definedName>
    <definedName name="QB_ROW_150030" localSheetId="1" hidden="1">'Income Statement BvA'!#REF!</definedName>
    <definedName name="QB_ROW_150330" localSheetId="1" hidden="1">'Income Statement BvA'!#REF!</definedName>
    <definedName name="QB_ROW_151030" localSheetId="1" hidden="1">'Income Statement BvA'!$G$309</definedName>
    <definedName name="QB_ROW_151330" localSheetId="1" hidden="1">'Income Statement BvA'!#REF!</definedName>
    <definedName name="QB_ROW_153250" localSheetId="1" hidden="1">'Income Statement BvA'!$F$97</definedName>
    <definedName name="QB_ROW_153250" localSheetId="2" hidden="1">'Meeting Income Statement BvA'!$F$10</definedName>
    <definedName name="QB_ROW_160050" localSheetId="1" hidden="1">'Income Statement BvA'!$F$99</definedName>
    <definedName name="QB_ROW_160050" localSheetId="2" hidden="1">'Meeting Income Statement BvA'!$F$12</definedName>
    <definedName name="QB_ROW_160350" localSheetId="1" hidden="1">'Income Statement BvA'!$F$102</definedName>
    <definedName name="QB_ROW_160350" localSheetId="2" hidden="1">'Meeting Income Statement BvA'!$F$14</definedName>
    <definedName name="QB_ROW_162250" localSheetId="1" hidden="1">'Income Statement BvA'!$F$112</definedName>
    <definedName name="QB_ROW_162250" localSheetId="2" hidden="1">'Meeting Income Statement BvA'!$F$21</definedName>
    <definedName name="QB_ROW_166250" localSheetId="1" hidden="1">'Income Statement BvA'!#REF!</definedName>
    <definedName name="QB_ROW_166250" localSheetId="2" hidden="1">'Meeting Income Statement BvA'!$F$37</definedName>
    <definedName name="QB_ROW_167250" localSheetId="1" hidden="1">'Income Statement BvA'!$F$197</definedName>
    <definedName name="QB_ROW_167250" localSheetId="2" hidden="1">'Meeting Income Statement BvA'!$F$38</definedName>
    <definedName name="QB_ROW_169250" localSheetId="1" hidden="1">'Income Statement BvA'!$F$199</definedName>
    <definedName name="QB_ROW_169250" localSheetId="2" hidden="1">'Meeting Income Statement BvA'!$F$40</definedName>
    <definedName name="QB_ROW_170250" localSheetId="1" hidden="1">'Income Statement BvA'!$F$198</definedName>
    <definedName name="QB_ROW_170250" localSheetId="2" hidden="1">'Meeting Income Statement BvA'!$F$39</definedName>
    <definedName name="QB_ROW_17040" localSheetId="1" hidden="1">'Income Statement BvA'!#REF!</definedName>
    <definedName name="QB_ROW_171250" localSheetId="1" hidden="1">'Income Statement BvA'!$F$192</definedName>
    <definedName name="QB_ROW_171250" localSheetId="2" hidden="1">'Meeting Income Statement BvA'!$F$34</definedName>
    <definedName name="QB_ROW_17221" localSheetId="0" hidden="1">'Balance Sheet'!#REF!</definedName>
    <definedName name="QB_ROW_17340" localSheetId="1" hidden="1">'Income Statement BvA'!#REF!</definedName>
    <definedName name="QB_ROW_175250" localSheetId="1" hidden="1">'Income Statement BvA'!#REF!</definedName>
    <definedName name="QB_ROW_175250" localSheetId="2" hidden="1">'Meeting Income Statement BvA'!$F$41</definedName>
    <definedName name="QB_ROW_176250" localSheetId="1" hidden="1">'Income Statement BvA'!#REF!</definedName>
    <definedName name="QB_ROW_176250" localSheetId="2" hidden="1">'Meeting Income Statement BvA'!$F$42</definedName>
    <definedName name="QB_ROW_178250" localSheetId="1" hidden="1">'Income Statement BvA'!#REF!</definedName>
    <definedName name="QB_ROW_178250" localSheetId="2" hidden="1">'Meeting Income Statement BvA'!$F$36</definedName>
    <definedName name="QB_ROW_180250" localSheetId="1" hidden="1">'Income Statement BvA'!#REF!</definedName>
    <definedName name="QB_ROW_180250" localSheetId="2" hidden="1">'Meeting Income Statement BvA'!$F$65</definedName>
    <definedName name="QB_ROW_18040" localSheetId="1" hidden="1">'Income Statement BvA'!$E$95</definedName>
    <definedName name="QB_ROW_18040" localSheetId="2" hidden="1">'Meeting Income Statement BvA'!$E$8</definedName>
    <definedName name="QB_ROW_182260" localSheetId="1" hidden="1">'Income Statement BvA'!$G$185</definedName>
    <definedName name="QB_ROW_182260" localSheetId="2" hidden="1">'Meeting Income Statement BvA'!$G$29</definedName>
    <definedName name="QB_ROW_18301" localSheetId="1" hidden="1">'Income Statement BvA'!#REF!</definedName>
    <definedName name="QB_ROW_18301" localSheetId="2" hidden="1">'Meeting Income Statement BvA'!$A$69</definedName>
    <definedName name="QB_ROW_183260" localSheetId="1" hidden="1">'Income Statement BvA'!$G$187</definedName>
    <definedName name="QB_ROW_183260" localSheetId="2" hidden="1">'Meeting Income Statement BvA'!$G$30</definedName>
    <definedName name="QB_ROW_18340" localSheetId="1" hidden="1">'Income Statement BvA'!#REF!</definedName>
    <definedName name="QB_ROW_18340" localSheetId="2" hidden="1">'Meeting Income Statement BvA'!$E$22</definedName>
    <definedName name="QB_ROW_184260" localSheetId="1" hidden="1">'Income Statement BvA'!$G$189</definedName>
    <definedName name="QB_ROW_184260" localSheetId="2" hidden="1">'Meeting Income Statement BvA'!$G$31</definedName>
    <definedName name="QB_ROW_185260" localSheetId="1" hidden="1">'Income Statement BvA'!$G$190</definedName>
    <definedName name="QB_ROW_185260" localSheetId="2" hidden="1">'Meeting Income Statement BvA'!$G$32</definedName>
    <definedName name="QB_ROW_19011" localSheetId="1" hidden="1">'Income Statement BvA'!#REF!</definedName>
    <definedName name="QB_ROW_19011" localSheetId="2" hidden="1">'Meeting Income Statement BvA'!$B$6</definedName>
    <definedName name="QB_ROW_192350" localSheetId="1" hidden="1">'Income Statement BvA'!#REF!</definedName>
    <definedName name="QB_ROW_19250" localSheetId="1" hidden="1">'Income Statement BvA'!$F$98</definedName>
    <definedName name="QB_ROW_19250" localSheetId="2" hidden="1">'Meeting Income Statement BvA'!$F$11</definedName>
    <definedName name="QB_ROW_19311" localSheetId="1" hidden="1">'Income Statement BvA'!$B$278</definedName>
    <definedName name="QB_ROW_19311" localSheetId="2" hidden="1">'Meeting Income Statement BvA'!$B$68</definedName>
    <definedName name="QB_ROW_193250" localSheetId="1" hidden="1">'Income Statement BvA'!#REF!</definedName>
    <definedName name="QB_ROW_20031" localSheetId="1" hidden="1">'Income Statement BvA'!#REF!</definedName>
    <definedName name="QB_ROW_20031" localSheetId="2" hidden="1">'Meeting Income Statement BvA'!$D$7</definedName>
    <definedName name="QB_ROW_2021" localSheetId="0" hidden="1">'Balance Sheet'!#REF!</definedName>
    <definedName name="QB_ROW_20331" localSheetId="1" hidden="1">'Income Statement BvA'!#REF!</definedName>
    <definedName name="QB_ROW_20331" localSheetId="2" hidden="1">'Meeting Income Statement BvA'!$D$23</definedName>
    <definedName name="QB_ROW_20350" localSheetId="1" hidden="1">'Income Statement BvA'!$F$104</definedName>
    <definedName name="QB_ROW_20350" localSheetId="2" hidden="1">'Meeting Income Statement BvA'!$F$16</definedName>
    <definedName name="QB_ROW_206260" localSheetId="1" hidden="1">'Income Statement BvA'!$G$136</definedName>
    <definedName name="QB_ROW_207260" localSheetId="1" hidden="1">'Income Statement BvA'!$G$134</definedName>
    <definedName name="QB_ROW_208260" localSheetId="1" hidden="1">'Income Statement BvA'!$G$264</definedName>
    <definedName name="QB_ROW_209260" localSheetId="1" hidden="1">'Income Statement BvA'!#REF!</definedName>
    <definedName name="QB_ROW_21031" localSheetId="1" hidden="1">'Income Statement BvA'!$D$118</definedName>
    <definedName name="QB_ROW_21031" localSheetId="2" hidden="1">'Meeting Income Statement BvA'!$D$25</definedName>
    <definedName name="QB_ROW_213250" localSheetId="1" hidden="1">'Income Statement BvA'!#REF!</definedName>
    <definedName name="QB_ROW_21331" localSheetId="1" hidden="1">'Income Statement BvA'!#REF!</definedName>
    <definedName name="QB_ROW_21331" localSheetId="2" hidden="1">'Meeting Income Statement BvA'!$D$67</definedName>
    <definedName name="QB_ROW_214250" localSheetId="1" hidden="1">'Income Statement BvA'!$F$13</definedName>
    <definedName name="QB_ROW_215260" localSheetId="1" hidden="1">'Income Statement BvA'!$G$261</definedName>
    <definedName name="QB_ROW_216240" localSheetId="1" hidden="1">'Income Statement BvA'!$E$300</definedName>
    <definedName name="QB_ROW_217240" localSheetId="1" hidden="1">'Income Statement BvA'!$E$304</definedName>
    <definedName name="QB_ROW_22011" localSheetId="1" hidden="1">'Income Statement BvA'!$B$279</definedName>
    <definedName name="QB_ROW_220240" localSheetId="1" hidden="1">'Income Statement BvA'!$E$320</definedName>
    <definedName name="QB_ROW_22050" localSheetId="1" hidden="1">'Income Statement BvA'!$F$105</definedName>
    <definedName name="QB_ROW_22050" localSheetId="2" hidden="1">'Meeting Income Statement BvA'!$F$17</definedName>
    <definedName name="QB_ROW_222240" localSheetId="1" hidden="1">'Income Statement BvA'!#REF!</definedName>
    <definedName name="QB_ROW_22311" localSheetId="1" hidden="1">'Income Statement BvA'!$B$327</definedName>
    <definedName name="QB_ROW_22350" localSheetId="1" hidden="1">'Income Statement BvA'!$F$110</definedName>
    <definedName name="QB_ROW_22350" localSheetId="2" hidden="1">'Meeting Income Statement BvA'!$F$20</definedName>
    <definedName name="QB_ROW_226250" localSheetId="1" hidden="1">'Income Statement BvA'!#REF!</definedName>
    <definedName name="QB_ROW_23021" localSheetId="1" hidden="1">'Income Statement BvA'!$C$280</definedName>
    <definedName name="QB_ROW_231260" localSheetId="1" hidden="1">'Income Statement BvA'!$G$272</definedName>
    <definedName name="QB_ROW_2321" localSheetId="0" hidden="1">'Balance Sheet'!#REF!</definedName>
    <definedName name="QB_ROW_232240" localSheetId="1" hidden="1">'Income Statement BvA'!$E$301</definedName>
    <definedName name="QB_ROW_23321" localSheetId="1" hidden="1">'Income Statement BvA'!$D$306</definedName>
    <definedName name="QB_ROW_239260" localSheetId="0" hidden="1">'Balance Sheet'!#REF!</definedName>
    <definedName name="QB_ROW_24021" localSheetId="1" hidden="1">'Income Statement BvA'!#REF!</definedName>
    <definedName name="QB_ROW_240260" localSheetId="0" hidden="1">'Balance Sheet'!#REF!</definedName>
    <definedName name="QB_ROW_242030" localSheetId="0" hidden="1">'Balance Sheet'!#REF!</definedName>
    <definedName name="QB_ROW_242330" localSheetId="0" hidden="1">'Balance Sheet'!#REF!</definedName>
    <definedName name="QB_ROW_24250" localSheetId="1" hidden="1">'Income Statement BvA'!#REF!</definedName>
    <definedName name="QB_ROW_24250" localSheetId="2" hidden="1">'Meeting Income Statement BvA'!$F$9</definedName>
    <definedName name="QB_ROW_24321" localSheetId="1" hidden="1">'Income Statement BvA'!$C$326</definedName>
    <definedName name="QB_ROW_243240" localSheetId="0" hidden="1">'Balance Sheet'!#REF!</definedName>
    <definedName name="QB_ROW_244240" localSheetId="0" hidden="1">'Balance Sheet'!#REF!</definedName>
    <definedName name="QB_ROW_245240" localSheetId="0" hidden="1">'Balance Sheet'!#REF!</definedName>
    <definedName name="QB_ROW_246240" localSheetId="0" hidden="1">'Balance Sheet'!#REF!</definedName>
    <definedName name="QB_ROW_247240" localSheetId="0" hidden="1">'Balance Sheet'!#REF!</definedName>
    <definedName name="QB_ROW_248240" localSheetId="0" hidden="1">'Balance Sheet'!#REF!</definedName>
    <definedName name="QB_ROW_249240" localSheetId="0" hidden="1">'Balance Sheet'!#REF!</definedName>
    <definedName name="QB_ROW_250030" localSheetId="0" hidden="1">'Balance Sheet'!#REF!</definedName>
    <definedName name="QB_ROW_250330" localSheetId="0" hidden="1">'Balance Sheet'!#REF!</definedName>
    <definedName name="QB_ROW_251240" localSheetId="0" hidden="1">'Balance Sheet'!#REF!</definedName>
    <definedName name="QB_ROW_252240" localSheetId="0" hidden="1">'Balance Sheet'!#REF!</definedName>
    <definedName name="QB_ROW_254240" localSheetId="0" hidden="1">'Balance Sheet'!#REF!</definedName>
    <definedName name="QB_ROW_255240" localSheetId="0" hidden="1">'Balance Sheet'!#REF!</definedName>
    <definedName name="QB_ROW_256240" localSheetId="0" hidden="1">'Balance Sheet'!#REF!</definedName>
    <definedName name="QB_ROW_257240" localSheetId="0" hidden="1">'Balance Sheet'!#REF!</definedName>
    <definedName name="QB_ROW_258240" localSheetId="0" hidden="1">'Balance Sheet'!#REF!</definedName>
    <definedName name="QB_ROW_260240" localSheetId="0" hidden="1">'Balance Sheet'!#REF!</definedName>
    <definedName name="QB_ROW_261060" localSheetId="1" hidden="1">'Income Statement BvA'!$G$144</definedName>
    <definedName name="QB_ROW_261360" localSheetId="1" hidden="1">'Income Statement BvA'!#REF!</definedName>
    <definedName name="QB_ROW_264260" localSheetId="0" hidden="1">'Balance Sheet'!#REF!</definedName>
    <definedName name="QB_ROW_265260" localSheetId="1" hidden="1">'Income Statement BvA'!$G$265</definedName>
    <definedName name="QB_ROW_269250" localSheetId="1" hidden="1">'Income Statement BvA'!#REF!</definedName>
    <definedName name="QB_ROW_272260" localSheetId="0" hidden="1">'Balance Sheet'!#REF!</definedName>
    <definedName name="QB_ROW_274260" localSheetId="0" hidden="1">'Balance Sheet'!#REF!</definedName>
    <definedName name="QB_ROW_275260" localSheetId="0" hidden="1">'Balance Sheet'!#REF!</definedName>
    <definedName name="QB_ROW_276260" localSheetId="0" hidden="1">'Balance Sheet'!#REF!</definedName>
    <definedName name="QB_ROW_286260" localSheetId="0" hidden="1">'Balance Sheet'!#REF!</definedName>
    <definedName name="QB_ROW_288260" localSheetId="0" hidden="1">'Balance Sheet'!#REF!</definedName>
    <definedName name="QB_ROW_289260" localSheetId="0" hidden="1">'Balance Sheet'!#REF!</definedName>
    <definedName name="QB_ROW_290260" localSheetId="0" hidden="1">'Balance Sheet'!#REF!</definedName>
    <definedName name="QB_ROW_292260" localSheetId="0" hidden="1">'Balance Sheet'!#REF!</definedName>
    <definedName name="QB_ROW_29250" localSheetId="1" hidden="1">'Income Statement BvA'!#REF!</definedName>
    <definedName name="QB_ROW_293260" localSheetId="0" hidden="1">'Balance Sheet'!#REF!</definedName>
    <definedName name="QB_ROW_294260" localSheetId="0" hidden="1">'Balance Sheet'!#REF!</definedName>
    <definedName name="QB_ROW_297260" localSheetId="0" hidden="1">'Balance Sheet'!#REF!</definedName>
    <definedName name="QB_ROW_300260" localSheetId="0" hidden="1">'Balance Sheet'!#REF!</definedName>
    <definedName name="QB_ROW_301" localSheetId="0" hidden="1">'Balance Sheet'!$A$24</definedName>
    <definedName name="QB_ROW_303260" localSheetId="0" hidden="1">'Balance Sheet'!#REF!</definedName>
    <definedName name="QB_ROW_304260" localSheetId="0" hidden="1">'Balance Sheet'!#REF!</definedName>
    <definedName name="QB_ROW_306040" localSheetId="0" hidden="1">'Balance Sheet'!#REF!</definedName>
    <definedName name="QB_ROW_306340" localSheetId="0" hidden="1">'Balance Sheet'!#REF!</definedName>
    <definedName name="QB_ROW_307260" localSheetId="0" hidden="1">'Balance Sheet'!#REF!</definedName>
    <definedName name="QB_ROW_315260" localSheetId="1" hidden="1">'Income Statement BvA'!#REF!</definedName>
    <definedName name="QB_ROW_32240" localSheetId="1" hidden="1">'Income Statement BvA'!#REF!</definedName>
    <definedName name="QB_ROW_330250" localSheetId="1" hidden="1">'Income Statement BvA'!#REF!</definedName>
    <definedName name="QB_ROW_33050" localSheetId="1" hidden="1">'Income Statement BvA'!#REF!</definedName>
    <definedName name="QB_ROW_332260" localSheetId="0" hidden="1">'Balance Sheet'!#REF!</definedName>
    <definedName name="QB_ROW_33350" localSheetId="1" hidden="1">'Income Statement BvA'!#REF!</definedName>
    <definedName name="QB_ROW_337250" localSheetId="1" hidden="1">'Income Statement BvA'!$F$38</definedName>
    <definedName name="QB_ROW_338040" localSheetId="1" hidden="1">'Income Statement BvA'!$E$42</definedName>
    <definedName name="QB_ROW_338340" localSheetId="1" hidden="1">'Income Statement BvA'!#REF!</definedName>
    <definedName name="QB_ROW_340260" localSheetId="1" hidden="1">'Income Statement BvA'!$G$128</definedName>
    <definedName name="QB_ROW_342260" localSheetId="1" hidden="1">'Income Statement BvA'!#REF!</definedName>
    <definedName name="QB_ROW_34260" localSheetId="1" hidden="1">'Income Statement BvA'!#REF!</definedName>
    <definedName name="QB_ROW_349260" localSheetId="1" hidden="1">'Income Statement BvA'!#REF!</definedName>
    <definedName name="QB_ROW_351260" localSheetId="1" hidden="1">'Income Statement BvA'!#REF!</definedName>
    <definedName name="QB_ROW_353260" localSheetId="1" hidden="1">'Income Statement BvA'!$G$122</definedName>
    <definedName name="QB_ROW_357260" localSheetId="1" hidden="1">'Income Statement BvA'!$G$263</definedName>
    <definedName name="QB_ROW_359250" localSheetId="1" hidden="1">'Income Statement BvA'!#REF!</definedName>
    <definedName name="QB_ROW_361260" localSheetId="1" hidden="1">'Income Statement BvA'!#REF!</definedName>
    <definedName name="QB_ROW_361260" localSheetId="2" hidden="1">'Meeting Income Statement BvA'!$G$61</definedName>
    <definedName name="QB_ROW_366250" localSheetId="1" hidden="1">'Income Statement BvA'!#REF!</definedName>
    <definedName name="QB_ROW_369270" localSheetId="1" hidden="1">'Income Statement BvA'!$A$146</definedName>
    <definedName name="QB_ROW_372240" localSheetId="0" hidden="1">'Balance Sheet'!#REF!</definedName>
    <definedName name="QB_ROW_373240" localSheetId="0" hidden="1">'Balance Sheet'!#REF!</definedName>
    <definedName name="QB_ROW_374240" localSheetId="0" hidden="1">'Balance Sheet'!#REF!</definedName>
    <definedName name="QB_ROW_379230" localSheetId="0" hidden="1">'Balance Sheet'!#REF!</definedName>
    <definedName name="QB_ROW_386250" localSheetId="1" hidden="1">'Income Statement BvA'!$F$40</definedName>
    <definedName name="QB_ROW_39050" localSheetId="1" hidden="1">'Income Statement BvA'!$F$172</definedName>
    <definedName name="QB_ROW_39260" localSheetId="1" hidden="1">'Income Statement BvA'!#REF!</definedName>
    <definedName name="QB_ROW_39350" localSheetId="1" hidden="1">'Income Statement BvA'!#REF!</definedName>
    <definedName name="QB_ROW_4020" localSheetId="0" hidden="1">'Balance Sheet'!#REF!</definedName>
    <definedName name="QB_ROW_4021" localSheetId="0" hidden="1">'Balance Sheet'!#REF!</definedName>
    <definedName name="QB_ROW_410260" localSheetId="0" hidden="1">'Balance Sheet'!#REF!</definedName>
    <definedName name="QB_ROW_41040" localSheetId="1" hidden="1">'Income Statement BvA'!$E$182</definedName>
    <definedName name="QB_ROW_41040" localSheetId="2" hidden="1">'Meeting Income Statement BvA'!$E$26</definedName>
    <definedName name="QB_ROW_41340" localSheetId="1" hidden="1">'Income Statement BvA'!$E$229</definedName>
    <definedName name="QB_ROW_41340" localSheetId="2" hidden="1">'Meeting Income Statement BvA'!$E$66</definedName>
    <definedName name="QB_ROW_42250" localSheetId="1" hidden="1">'Income Statement BvA'!$F$202</definedName>
    <definedName name="QB_ROW_42250" localSheetId="2" hidden="1">'Meeting Income Statement BvA'!$F$43</definedName>
    <definedName name="QB_ROW_428250" localSheetId="1" hidden="1">'Income Statement BvA'!$F$20</definedName>
    <definedName name="QB_ROW_430040" localSheetId="1" hidden="1">'Income Statement BvA'!$E$48</definedName>
    <definedName name="QB_ROW_430340" localSheetId="1" hidden="1">'Income Statement BvA'!$E$80</definedName>
    <definedName name="QB_ROW_43050" localSheetId="1" hidden="1">'Income Statement BvA'!#REF!</definedName>
    <definedName name="QB_ROW_43050" localSheetId="2" hidden="1">'Meeting Income Statement BvA'!$F$27</definedName>
    <definedName name="QB_ROW_4320" localSheetId="0" hidden="1">'Balance Sheet'!#REF!</definedName>
    <definedName name="QB_ROW_4321" localSheetId="0" hidden="1">'Balance Sheet'!#REF!</definedName>
    <definedName name="QB_ROW_432250" localSheetId="1" hidden="1">'Income Statement BvA'!#REF!</definedName>
    <definedName name="QB_ROW_43350" localSheetId="1" hidden="1">'Income Statement BvA'!$F$191</definedName>
    <definedName name="QB_ROW_43350" localSheetId="2" hidden="1">'Meeting Income Statement BvA'!$F$33</definedName>
    <definedName name="QB_ROW_436260" localSheetId="1" hidden="1">'Income Statement BvA'!#REF!</definedName>
    <definedName name="QB_ROW_442270" localSheetId="1" hidden="1">'Income Statement BvA'!$A$147</definedName>
    <definedName name="QB_ROW_443260" localSheetId="1" hidden="1">'Income Statement BvA'!#REF!</definedName>
    <definedName name="QB_ROW_444260" localSheetId="1" hidden="1">'Income Statement BvA'!$G$260</definedName>
    <definedName name="QB_ROW_46250" localSheetId="1" hidden="1">'Income Statement BvA'!$F$193</definedName>
    <definedName name="QB_ROW_46250" localSheetId="2" hidden="1">'Meeting Income Statement BvA'!$F$35</definedName>
    <definedName name="QB_ROW_491050" localSheetId="0" hidden="1">'Balance Sheet'!#REF!</definedName>
    <definedName name="QB_ROW_491260" localSheetId="0" hidden="1">'Balance Sheet'!#REF!</definedName>
    <definedName name="QB_ROW_491350" localSheetId="0" hidden="1">'Balance Sheet'!#REF!</definedName>
    <definedName name="QB_ROW_494260" localSheetId="0" hidden="1">'Balance Sheet'!#REF!</definedName>
    <definedName name="QB_ROW_496050" localSheetId="0" hidden="1">'Balance Sheet'!#REF!</definedName>
    <definedName name="QB_ROW_496350" localSheetId="0" hidden="1">'Balance Sheet'!#REF!</definedName>
    <definedName name="QB_ROW_499040" localSheetId="0" hidden="1">'Balance Sheet'!#REF!</definedName>
    <definedName name="QB_ROW_499340" localSheetId="0" hidden="1">'Balance Sheet'!#REF!</definedName>
    <definedName name="QB_ROW_5011" localSheetId="0" hidden="1">'Balance Sheet'!$B$20</definedName>
    <definedName name="QB_ROW_503040" localSheetId="0" hidden="1">'Balance Sheet'!#REF!</definedName>
    <definedName name="QB_ROW_503340" localSheetId="0" hidden="1">'Balance Sheet'!#REF!</definedName>
    <definedName name="QB_ROW_520260" localSheetId="1" hidden="1">'Income Statement BvA'!#REF!</definedName>
    <definedName name="QB_ROW_52250" localSheetId="1" hidden="1">'Income Statement BvA'!$F$223</definedName>
    <definedName name="QB_ROW_52250" localSheetId="2" hidden="1">'Meeting Income Statement BvA'!$F$63</definedName>
    <definedName name="QB_ROW_524250" localSheetId="1" hidden="1">'Income Statement BvA'!$F$275</definedName>
    <definedName name="QB_ROW_526230" localSheetId="0" hidden="1">'Balance Sheet'!#REF!</definedName>
    <definedName name="QB_ROW_527250" localSheetId="1" hidden="1">'Income Statement BvA'!$F$248</definedName>
    <definedName name="QB_ROW_528250" localSheetId="1" hidden="1">'Income Statement BvA'!#REF!</definedName>
    <definedName name="QB_ROW_529260" localSheetId="1" hidden="1">'Income Statement BvA'!$G$258</definedName>
    <definedName name="QB_ROW_530240" localSheetId="0" hidden="1">'Balance Sheet'!#REF!</definedName>
    <definedName name="QB_ROW_5311" localSheetId="0" hidden="1">'Balance Sheet'!$B$23</definedName>
    <definedName name="QB_ROW_534260" localSheetId="1" hidden="1">'Income Statement BvA'!$G$259</definedName>
    <definedName name="QB_ROW_535250" localSheetId="1" hidden="1">'Income Statement BvA'!#REF!</definedName>
    <definedName name="QB_ROW_536260" localSheetId="1" hidden="1">'Income Statement BvA'!$G$106</definedName>
    <definedName name="QB_ROW_536260" localSheetId="2" hidden="1">'Meeting Income Statement BvA'!$G$18</definedName>
    <definedName name="QB_ROW_537040" localSheetId="1" hidden="1">'Income Statement BvA'!$E$16</definedName>
    <definedName name="QB_ROW_537340" localSheetId="1" hidden="1">'Income Statement BvA'!#REF!</definedName>
    <definedName name="QB_ROW_538250" localSheetId="1" hidden="1">'Income Statement BvA'!#REF!</definedName>
    <definedName name="QB_ROW_540250" localSheetId="1" hidden="1">'Income Statement BvA'!#REF!</definedName>
    <definedName name="QB_ROW_54050" localSheetId="1" hidden="1">'Income Statement BvA'!#REF!</definedName>
    <definedName name="QB_ROW_54050" localSheetId="2" hidden="1">'Meeting Income Statement BvA'!$F$57</definedName>
    <definedName name="QB_ROW_542250" localSheetId="1" hidden="1">'Income Statement BvA'!#REF!</definedName>
    <definedName name="QB_ROW_543040" localSheetId="1" hidden="1">'Income Statement BvA'!$E$24</definedName>
    <definedName name="QB_ROW_543340" localSheetId="1" hidden="1">'Income Statement BvA'!$E$32</definedName>
    <definedName name="QB_ROW_54350" localSheetId="1" hidden="1">'Income Statement BvA'!#REF!</definedName>
    <definedName name="QB_ROW_54350" localSheetId="2" hidden="1">'Meeting Income Statement BvA'!$F$59</definedName>
    <definedName name="QB_ROW_544250" localSheetId="1" hidden="1">'Income Statement BvA'!$F$30</definedName>
    <definedName name="QB_ROW_545250" localSheetId="1" hidden="1">'Income Statement BvA'!$F$27</definedName>
    <definedName name="QB_ROW_546250" localSheetId="1" hidden="1">'Income Statement BvA'!#REF!</definedName>
    <definedName name="QB_ROW_547250" localSheetId="1" hidden="1">'Income Statement BvA'!#REF!</definedName>
    <definedName name="QB_ROW_548250" localSheetId="1" hidden="1">'Income Statement BvA'!$F$203</definedName>
    <definedName name="QB_ROW_548250" localSheetId="2" hidden="1">'Meeting Income Statement BvA'!$F$44</definedName>
    <definedName name="QB_ROW_549260" localSheetId="1" hidden="1">'Income Statement BvA'!$G$218</definedName>
    <definedName name="QB_ROW_549260" localSheetId="2" hidden="1">'Meeting Income Statement BvA'!$G$58</definedName>
    <definedName name="QB_ROW_550260" localSheetId="1" hidden="1">'Income Statement BvA'!#REF!</definedName>
    <definedName name="QB_ROW_55050" localSheetId="1" hidden="1">'Income Statement BvA'!$F$220</definedName>
    <definedName name="QB_ROW_55050" localSheetId="2" hidden="1">'Meeting Income Statement BvA'!$F$60</definedName>
    <definedName name="QB_ROW_551250" localSheetId="1" hidden="1">'Income Statement BvA'!#REF!</definedName>
    <definedName name="QB_ROW_551250" localSheetId="2" hidden="1">'Meeting Income Statement BvA'!$F$45</definedName>
    <definedName name="QB_ROW_552250" localSheetId="1" hidden="1">'Income Statement BvA'!#REF!</definedName>
    <definedName name="QB_ROW_553250" localSheetId="1" hidden="1">'Income Statement BvA'!#REF!</definedName>
    <definedName name="QB_ROW_55350" localSheetId="1" hidden="1">'Income Statement BvA'!$F$222</definedName>
    <definedName name="QB_ROW_55350" localSheetId="2" hidden="1">'Meeting Income Statement BvA'!$F$62</definedName>
    <definedName name="QB_ROW_554250" localSheetId="1" hidden="1">'Income Statement BvA'!#REF!</definedName>
    <definedName name="QB_ROW_555250" localSheetId="1" hidden="1">'Income Statement BvA'!#REF!</definedName>
    <definedName name="QB_ROW_556240" localSheetId="0" hidden="1">'Balance Sheet'!#REF!</definedName>
    <definedName name="QB_ROW_558040" localSheetId="1" hidden="1">'Income Statement BvA'!$E$81</definedName>
    <definedName name="QB_ROW_558340" localSheetId="1" hidden="1">'Income Statement BvA'!$E$93</definedName>
    <definedName name="QB_ROW_560240" localSheetId="0" hidden="1">'Balance Sheet'!#REF!</definedName>
    <definedName name="QB_ROW_561250" localSheetId="1" hidden="1">'Income Statement BvA'!#REF!</definedName>
    <definedName name="QB_ROW_567240" localSheetId="1" hidden="1">'Income Statement BvA'!$E$292</definedName>
    <definedName name="QB_ROW_568250" localSheetId="1" hidden="1">'Income Statement BvA'!$F$86</definedName>
    <definedName name="QB_ROW_573260" localSheetId="1" hidden="1">'Income Statement BvA'!#REF!</definedName>
    <definedName name="QB_ROW_573260" localSheetId="2" hidden="1">'Meeting Income Statement BvA'!$G$13</definedName>
    <definedName name="QB_ROW_576250" localSheetId="1" hidden="1">'Income Statement BvA'!#REF!</definedName>
    <definedName name="QB_ROW_577250" localSheetId="1" hidden="1">'Income Statement BvA'!#REF!</definedName>
    <definedName name="QB_ROW_578250" localSheetId="1" hidden="1">'Income Statement BvA'!#REF!</definedName>
    <definedName name="QB_ROW_579250" localSheetId="1" hidden="1">'Income Statement BvA'!#REF!</definedName>
    <definedName name="QB_ROW_582050" localSheetId="1" hidden="1">'Income Statement BvA'!#REF!</definedName>
    <definedName name="QB_ROW_582350" localSheetId="1" hidden="1">'Income Statement BvA'!#REF!</definedName>
    <definedName name="QB_ROW_584260" localSheetId="1" hidden="1">'Income Statement BvA'!$G$157</definedName>
    <definedName name="QB_ROW_587050" localSheetId="1" hidden="1">'Income Statement BvA'!#REF!</definedName>
    <definedName name="QB_ROW_587350" localSheetId="1" hidden="1">'Income Statement BvA'!#REF!</definedName>
    <definedName name="QB_ROW_588260" localSheetId="1" hidden="1">'Income Statement BvA'!#REF!</definedName>
    <definedName name="QB_ROW_589260" localSheetId="1" hidden="1">'Income Statement BvA'!#REF!</definedName>
    <definedName name="QB_ROW_590260" localSheetId="1" hidden="1">'Income Statement BvA'!#REF!</definedName>
    <definedName name="QB_ROW_591260" localSheetId="1" hidden="1">'Income Statement BvA'!#REF!</definedName>
    <definedName name="QB_ROW_596050" localSheetId="1" hidden="1">'Income Statement BvA'!$F$211</definedName>
    <definedName name="QB_ROW_596050" localSheetId="2" hidden="1">'Meeting Income Statement BvA'!$F$51</definedName>
    <definedName name="QB_ROW_596350" localSheetId="1" hidden="1">'Income Statement BvA'!#REF!</definedName>
    <definedName name="QB_ROW_596350" localSheetId="2" hidden="1">'Meeting Income Statement BvA'!$F$56</definedName>
    <definedName name="QB_ROW_597260" localSheetId="1" hidden="1">'Income Statement BvA'!$G$212</definedName>
    <definedName name="QB_ROW_597260" localSheetId="2" hidden="1">'Meeting Income Statement BvA'!$G$52</definedName>
    <definedName name="QB_ROW_598260" localSheetId="1" hidden="1">'Income Statement BvA'!$G$213</definedName>
    <definedName name="QB_ROW_598260" localSheetId="2" hidden="1">'Meeting Income Statement BvA'!$G$53</definedName>
    <definedName name="QB_ROW_599260" localSheetId="1" hidden="1">'Income Statement BvA'!$G$214</definedName>
    <definedName name="QB_ROW_599260" localSheetId="2" hidden="1">'Meeting Income Statement BvA'!$G$54</definedName>
    <definedName name="QB_ROW_601240" localSheetId="1" hidden="1">'Income Statement BvA'!#REF!</definedName>
    <definedName name="QB_ROW_607250" localSheetId="1" hidden="1">'Income Statement BvA'!$F$88</definedName>
    <definedName name="QB_ROW_608250" localSheetId="1" hidden="1">'Income Statement BvA'!$F$89</definedName>
    <definedName name="QB_ROW_609260" localSheetId="1" hidden="1">'Income Statement BvA'!#REF!</definedName>
    <definedName name="QB_ROW_610260" localSheetId="1" hidden="1">'Income Statement BvA'!#REF!</definedName>
    <definedName name="QB_ROW_611250" localSheetId="1" hidden="1">'Income Statement BvA'!#REF!</definedName>
    <definedName name="QB_ROW_612250" localSheetId="1" hidden="1">'Income Statement BvA'!#REF!</definedName>
    <definedName name="QB_ROW_613250" localSheetId="1" hidden="1">'Income Statement BvA'!#REF!</definedName>
    <definedName name="QB_ROW_616250" localSheetId="1" hidden="1">'Income Statement BvA'!$F$224</definedName>
    <definedName name="QB_ROW_616250" localSheetId="2" hidden="1">'Meeting Income Statement BvA'!$F$64</definedName>
    <definedName name="QB_ROW_618260" localSheetId="0" hidden="1">'Balance Sheet'!#REF!</definedName>
    <definedName name="QB_ROW_623260" localSheetId="1" hidden="1">'Income Statement BvA'!#REF!</definedName>
    <definedName name="QB_ROW_623260" localSheetId="2" hidden="1">'Meeting Income Statement BvA'!$G$28</definedName>
    <definedName name="QB_ROW_625260" localSheetId="1" hidden="1">'Income Statement BvA'!$G$215</definedName>
    <definedName name="QB_ROW_625260" localSheetId="2" hidden="1">'Meeting Income Statement BvA'!$G$55</definedName>
    <definedName name="QB_ROW_627250" localSheetId="1" hidden="1">'Income Statement BvA'!#REF!</definedName>
    <definedName name="QB_ROW_627250" localSheetId="2" hidden="1">'Meeting Income Statement BvA'!$F$15</definedName>
    <definedName name="QB_ROW_631260" localSheetId="1" hidden="1">'Income Statement BvA'!#REF!</definedName>
    <definedName name="QB_ROW_632250" localSheetId="1" hidden="1">'Income Statement BvA'!#REF!</definedName>
    <definedName name="QB_ROW_633260" localSheetId="1" hidden="1">'Income Statement BvA'!$G$162</definedName>
    <definedName name="QB_ROW_635340" localSheetId="1" hidden="1">'Income Statement BvA'!#REF!</definedName>
    <definedName name="QB_ROW_636240" localSheetId="1" hidden="1">'Income Statement BvA'!#REF!</definedName>
    <definedName name="QB_ROW_637250" localSheetId="1" hidden="1">'Income Statement BvA'!#REF!</definedName>
    <definedName name="QB_ROW_638240" localSheetId="1" hidden="1">'Income Statement BvA'!#REF!</definedName>
    <definedName name="QB_ROW_642250" localSheetId="1" hidden="1">'Income Statement BvA'!#REF!</definedName>
    <definedName name="QB_ROW_644250" localSheetId="1" hidden="1">'Income Statement BvA'!#REF!</definedName>
    <definedName name="QB_ROW_645250" localSheetId="1" hidden="1">'Income Statement BvA'!#REF!</definedName>
    <definedName name="QB_ROW_646250" localSheetId="1" hidden="1">'Income Statement BvA'!#REF!</definedName>
    <definedName name="QB_ROW_647250" localSheetId="1" hidden="1">'Income Statement BvA'!#REF!</definedName>
    <definedName name="QB_ROW_648260" localSheetId="1" hidden="1">'Income Statement BvA'!$G$166</definedName>
    <definedName name="QB_ROW_649250" localSheetId="1" hidden="1">'Income Statement BvA'!$F$255</definedName>
    <definedName name="QB_ROW_650240" localSheetId="0" hidden="1">'Balance Sheet'!#REF!</definedName>
    <definedName name="QB_ROW_651240" localSheetId="0" hidden="1">'Balance Sheet'!#REF!</definedName>
    <definedName name="QB_ROW_652240" localSheetId="0" hidden="1">'Balance Sheet'!#REF!</definedName>
    <definedName name="QB_ROW_653240" localSheetId="0" hidden="1">'Balance Sheet'!#REF!</definedName>
    <definedName name="QB_ROW_654240" localSheetId="1" hidden="1">'Income Statement BvA'!#REF!</definedName>
    <definedName name="QB_ROW_655240" localSheetId="1" hidden="1">'Income Statement BvA'!#REF!</definedName>
    <definedName name="QB_ROW_656240" localSheetId="1" hidden="1">'Income Statement BvA'!#REF!</definedName>
    <definedName name="QB_ROW_666250" localSheetId="1" hidden="1">'Income Statement BvA'!#REF!</definedName>
    <definedName name="QB_ROW_667250" localSheetId="1" hidden="1">'Income Statement BvA'!#REF!</definedName>
    <definedName name="QB_ROW_668250" localSheetId="1" hidden="1">'Income Statement BvA'!#REF!</definedName>
    <definedName name="QB_ROW_669250" localSheetId="1" hidden="1">'Income Statement BvA'!$F$75</definedName>
    <definedName name="QB_ROW_670250" localSheetId="1" hidden="1">'Income Statement BvA'!#REF!</definedName>
    <definedName name="QB_ROW_671260" localSheetId="1" hidden="1">'Income Statement BvA'!$G$170</definedName>
    <definedName name="QB_ROW_672260" localSheetId="1" hidden="1">'Income Statement BvA'!#REF!</definedName>
    <definedName name="QB_ROW_674260" localSheetId="0" hidden="1">'Balance Sheet'!#REF!</definedName>
    <definedName name="QB_ROW_675260" localSheetId="1" hidden="1">'Income Statement BvA'!$G$107</definedName>
    <definedName name="QB_ROW_675260" localSheetId="2" hidden="1">'Meeting Income Statement BvA'!$G$19</definedName>
    <definedName name="QB_ROW_680050" localSheetId="1" hidden="1">'Income Statement BvA'!#REF!</definedName>
    <definedName name="QB_ROW_680050" localSheetId="2" hidden="1">'Meeting Income Statement BvA'!$F$46</definedName>
    <definedName name="QB_ROW_680350" localSheetId="1" hidden="1">'Income Statement BvA'!#REF!</definedName>
    <definedName name="QB_ROW_680350" localSheetId="2" hidden="1">'Meeting Income Statement BvA'!$F$50</definedName>
    <definedName name="QB_ROW_68040" localSheetId="1" hidden="1">'Income Statement BvA'!$E$233</definedName>
    <definedName name="QB_ROW_681260" localSheetId="1" hidden="1">'Income Statement BvA'!$G$209</definedName>
    <definedName name="QB_ROW_681260" localSheetId="2" hidden="1">'Meeting Income Statement BvA'!$G$49</definedName>
    <definedName name="QB_ROW_682260" localSheetId="1" hidden="1">'Income Statement BvA'!$G$207</definedName>
    <definedName name="QB_ROW_682260" localSheetId="2" hidden="1">'Meeting Income Statement BvA'!$G$48</definedName>
    <definedName name="QB_ROW_683260" localSheetId="1" hidden="1">'Income Statement BvA'!#REF!</definedName>
    <definedName name="QB_ROW_683260" localSheetId="2" hidden="1">'Meeting Income Statement BvA'!$G$47</definedName>
    <definedName name="QB_ROW_68340" localSheetId="1" hidden="1">'Income Statement BvA'!#REF!</definedName>
    <definedName name="QB_ROW_684260" localSheetId="0" hidden="1">'Balance Sheet'!#REF!</definedName>
    <definedName name="QB_ROW_685250" localSheetId="1" hidden="1">'Income Statement BvA'!$F$77</definedName>
    <definedName name="QB_ROW_686250" localSheetId="1" hidden="1">'Income Statement BvA'!#REF!</definedName>
    <definedName name="QB_ROW_687250" localSheetId="1" hidden="1">'Income Statement BvA'!#REF!</definedName>
    <definedName name="QB_ROW_69250" localSheetId="1" hidden="1">'Income Statement BvA'!#REF!</definedName>
    <definedName name="QB_ROW_7001" localSheetId="0" hidden="1">'Balance Sheet'!$A$25</definedName>
    <definedName name="QB_ROW_70250" localSheetId="1" hidden="1">'Income Statement BvA'!$F$268</definedName>
    <definedName name="QB_ROW_71250" localSheetId="1" hidden="1">'Income Statement BvA'!$F$269</definedName>
    <definedName name="QB_ROW_72250" localSheetId="1" hidden="1">'Income Statement BvA'!$F$270</definedName>
    <definedName name="QB_ROW_7301" localSheetId="0" hidden="1">'Balance Sheet'!$A$106</definedName>
    <definedName name="QB_ROW_73050" localSheetId="1" hidden="1">'Income Statement BvA'!$F$271</definedName>
    <definedName name="QB_ROW_73350" localSheetId="1" hidden="1">'Income Statement BvA'!$F$273</definedName>
    <definedName name="QB_ROW_75050" localSheetId="1" hidden="1">'Income Statement BvA'!$F$242</definedName>
    <definedName name="QB_ROW_75260" localSheetId="1" hidden="1">'Income Statement BvA'!#REF!</definedName>
    <definedName name="QB_ROW_75350" localSheetId="1" hidden="1">'Income Statement BvA'!$F$245</definedName>
    <definedName name="QB_ROW_76250" localSheetId="1" hidden="1">'Income Statement BvA'!$F$246</definedName>
    <definedName name="QB_ROW_78250" localSheetId="1" hidden="1">'Income Statement BvA'!#REF!</definedName>
    <definedName name="QB_ROW_79250" localSheetId="1" hidden="1">'Income Statement BvA'!#REF!</definedName>
    <definedName name="QB_ROW_8011" localSheetId="0" hidden="1">'Balance Sheet'!$B$26</definedName>
    <definedName name="QB_ROW_80250" localSheetId="1" hidden="1">'Income Statement BvA'!#REF!</definedName>
    <definedName name="QB_ROW_8311" localSheetId="0" hidden="1">'Balance Sheet'!$B$74</definedName>
    <definedName name="QB_ROW_84250" localSheetId="1" hidden="1">'Income Statement BvA'!#REF!</definedName>
    <definedName name="QB_ROW_85050" localSheetId="1" hidden="1">'Income Statement BvA'!#REF!</definedName>
    <definedName name="QB_ROW_85350" localSheetId="1" hidden="1">'Income Statement BvA'!$F$266</definedName>
    <definedName name="QB_ROW_86321" localSheetId="1" hidden="1">'Income Statement BvA'!$C$117</definedName>
    <definedName name="QB_ROW_86321" localSheetId="2" hidden="1">'Meeting Income Statement BvA'!$C$24</definedName>
    <definedName name="QB_ROW_88250" localSheetId="1" hidden="1">'Income Statement BvA'!$F$267</definedName>
    <definedName name="QB_ROW_89250" localSheetId="1" hidden="1">'Income Statement BvA'!$F$274</definedName>
    <definedName name="QB_ROW_9021" localSheetId="0" hidden="1">'Balance Sheet'!#REF!</definedName>
    <definedName name="QB_ROW_90260" localSheetId="1" hidden="1">'Income Statement BvA'!$G$179</definedName>
    <definedName name="QB_ROW_9321" localSheetId="0" hidden="1">'Balance Sheet'!#REF!</definedName>
    <definedName name="QB_ROW_96050" localSheetId="0" hidden="1">'Balance Sheet'!#REF!</definedName>
    <definedName name="QB_ROW_96350" localSheetId="0" hidden="1">'Balance Sheet'!#REF!</definedName>
    <definedName name="QB_ROW_98040" localSheetId="1" hidden="1">'Income Statement BvA'!$E$34</definedName>
    <definedName name="QB_ROW_98340" localSheetId="1" hidden="1">'Income Statement BvA'!$E$41</definedName>
    <definedName name="QB_SUBTITLE_3" localSheetId="0" hidden="1">'Balance Sheet'!$A$3</definedName>
    <definedName name="QB_SUBTITLE_3" localSheetId="1" hidden="1">'Income Statement BvA'!$A$3</definedName>
    <definedName name="QB_SUBTITLE_3" localSheetId="2" hidden="1">'Meeting Income Statement BvA'!$A$3</definedName>
    <definedName name="QB_TIME_5" localSheetId="0" hidden="1">'Balance Sheet'!$D$1</definedName>
    <definedName name="QB_TIME_5" localSheetId="1" hidden="1">'Income Statement BvA'!$L$1</definedName>
    <definedName name="QB_TIME_5" localSheetId="2" hidden="1">'Meeting Income Statement BvA'!$J$1</definedName>
    <definedName name="QB_TITLE_2" localSheetId="0" hidden="1">'Balance Sheet'!$A$2</definedName>
    <definedName name="QB_TITLE_2" localSheetId="1" hidden="1">'Income Statement BvA'!$A$2</definedName>
    <definedName name="QB_TITLE_2" localSheetId="2" hidden="1">'Meeting Income Statement BvA'!$A$2</definedName>
    <definedName name="QBCANSUPPORTUPDATE" localSheetId="0">TRUE</definedName>
    <definedName name="QBCANSUPPORTUPDATE" localSheetId="1">TRUE</definedName>
    <definedName name="QBCANSUPPORTUPDATE" localSheetId="2">TRUE</definedName>
    <definedName name="QBCOMPANYFILENAME" localSheetId="0">"D:\Project\ASI\Finance\Accounting\American Society for Indexing.QBW"</definedName>
    <definedName name="QBCOMPANYFILENAME" localSheetId="1">"D:\Project\ASI\Finance\Accounting\American Society for Indexing.QBW"</definedName>
    <definedName name="QBCOMPANYFILENAME" localSheetId="2">"D:\Project\ASI\Finance\Accounting\American Society for Indexing.QBW"</definedName>
    <definedName name="QBENDDATE" localSheetId="0">20200630</definedName>
    <definedName name="QBENDDATE" localSheetId="1">20200630</definedName>
    <definedName name="QBENDDATE" localSheetId="2">20200630</definedName>
    <definedName name="QBHEADERSONSCREEN" localSheetId="0">TRUE</definedName>
    <definedName name="QBHEADERSONSCREEN" localSheetId="1">TRUE</definedName>
    <definedName name="QBHEADERSONSCREEN" localSheetId="2">TRUE</definedName>
    <definedName name="QBMETADATASIZE" localSheetId="0">5802</definedName>
    <definedName name="QBMETADATASIZE" localSheetId="1">5802</definedName>
    <definedName name="QBMETADATASIZE" localSheetId="2">6162</definedName>
    <definedName name="QBPRESERVECOLOR" localSheetId="0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1">TRUE</definedName>
    <definedName name="QBPRESERVEROWHEIGHT" localSheetId="2">TRUE</definedName>
    <definedName name="QBPRESERVESPACE" localSheetId="0">FALSE</definedName>
    <definedName name="QBPRESERVESPACE" localSheetId="1">FALSE</definedName>
    <definedName name="QBPRESERVESPACE" localSheetId="2">FALSE</definedName>
    <definedName name="QBREPORTCOLAXIS" localSheetId="0">0</definedName>
    <definedName name="QBREPORTCOLAXIS" localSheetId="1">0</definedName>
    <definedName name="QBREPORTCOLAXIS" localSheetId="2">0</definedName>
    <definedName name="QBREPORTCOMPANYID" localSheetId="0">"136f2da868ba4289beab7eb5d8bb3d2e"</definedName>
    <definedName name="QBREPORTCOMPANYID" localSheetId="1">"136f2da868ba4289beab7eb5d8bb3d2e"</definedName>
    <definedName name="QBREPORTCOMPANYID" localSheetId="2">"136f2da868ba4289beab7eb5d8bb3d2e"</definedName>
    <definedName name="QBREPORTCOMPARECOL_ANNUALBUDGET" localSheetId="0">FALSE</definedName>
    <definedName name="QBREPORTCOMPARECOL_ANNUALBUDGET" localSheetId="1">TRUE</definedName>
    <definedName name="QBREPORTCOMPARECOL_ANNUALBUDGET" localSheetId="2">TRUE</definedName>
    <definedName name="QBREPORTCOMPARECOL_AVGCOGS" localSheetId="0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1">FALSE</definedName>
    <definedName name="QBREPORTCOMPARECOL_BUDDIFF" localSheetId="2">FALSE</definedName>
    <definedName name="QBREPORTCOMPARECOL_BUDGET" localSheetId="0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2">FALSE</definedName>
    <definedName name="QBREPORTCOMPARECOL_PREVYEAR" localSheetId="0">TRUE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1">TRUE</definedName>
    <definedName name="QBREPORTCOMPARECOL_YTD" localSheetId="2">TRUE</definedName>
    <definedName name="QBREPORTCOMPARECOL_YTDBUDGET" localSheetId="0">FALSE</definedName>
    <definedName name="QBREPORTCOMPARECOL_YTDBUDGET" localSheetId="1">TRUE</definedName>
    <definedName name="QBREPORTCOMPARECOL_YTDBUDGET" localSheetId="2">TRUE</definedName>
    <definedName name="QBREPORTCOMPARECOL_YTDPCT" localSheetId="0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1">11</definedName>
    <definedName name="QBREPORTROWAXIS" localSheetId="2">11</definedName>
    <definedName name="QBREPORTSUBCOLAXIS" localSheetId="0">24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1">273</definedName>
    <definedName name="QBREPORTTYPE" localSheetId="2">273</definedName>
    <definedName name="QBROWHEADERS" localSheetId="0">7</definedName>
    <definedName name="QBROWHEADERS" localSheetId="1">8</definedName>
    <definedName name="QBROWHEADERS" localSheetId="2">7</definedName>
    <definedName name="QBSTARTDATE" localSheetId="0">20200601</definedName>
    <definedName name="QBSTARTDATE" localSheetId="1">20200601</definedName>
    <definedName name="QBSTARTDATE" localSheetId="2">20200601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9" i="2" l="1"/>
  <c r="J231" i="2"/>
  <c r="J211" i="2"/>
  <c r="J141" i="2"/>
  <c r="K256" i="2"/>
  <c r="K249" i="2"/>
  <c r="K231" i="2"/>
  <c r="K259" i="2" s="1"/>
  <c r="K225" i="2"/>
  <c r="K217" i="2"/>
  <c r="K214" i="2"/>
  <c r="K204" i="2"/>
  <c r="K200" i="2"/>
  <c r="K194" i="2"/>
  <c r="K177" i="2"/>
  <c r="K211" i="2" s="1"/>
  <c r="K165" i="2"/>
  <c r="K162" i="2"/>
  <c r="K155" i="2"/>
  <c r="K141" i="2"/>
  <c r="K144" i="2" s="1"/>
  <c r="K134" i="2"/>
  <c r="K127" i="2"/>
  <c r="K121" i="2"/>
  <c r="K102" i="2"/>
  <c r="K110" i="2" s="1"/>
  <c r="K86" i="2"/>
  <c r="K75" i="2"/>
  <c r="K44" i="2"/>
  <c r="K45" i="2" s="1"/>
  <c r="K38" i="2"/>
  <c r="K27" i="2"/>
  <c r="K20" i="2"/>
  <c r="K13" i="2"/>
  <c r="K113" i="2" s="1"/>
  <c r="K114" i="2" s="1"/>
  <c r="L236" i="2"/>
  <c r="K166" i="2" l="1"/>
  <c r="K260" i="2" s="1"/>
  <c r="K261" i="2" s="1"/>
  <c r="I62" i="1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4" i="2"/>
  <c r="L71" i="2"/>
  <c r="L72" i="2"/>
  <c r="L73" i="2"/>
  <c r="L168" i="2"/>
  <c r="I155" i="2"/>
  <c r="J155" i="2"/>
  <c r="L154" i="2"/>
  <c r="J121" i="2"/>
  <c r="I127" i="2"/>
  <c r="J127" i="2"/>
  <c r="L125" i="2"/>
  <c r="I86" i="2"/>
  <c r="J86" i="2"/>
  <c r="L85" i="2"/>
  <c r="I75" i="2"/>
  <c r="J75" i="2"/>
  <c r="L70" i="2"/>
  <c r="L32" i="2"/>
  <c r="I313" i="2"/>
  <c r="I320" i="2" s="1"/>
  <c r="J313" i="2"/>
  <c r="J320" i="2" s="1"/>
  <c r="I292" i="2"/>
  <c r="I102" i="2"/>
  <c r="J102" i="2"/>
  <c r="J38" i="2"/>
  <c r="L38" i="2" s="1"/>
  <c r="I38" i="2"/>
  <c r="L226" i="2"/>
  <c r="I231" i="2"/>
  <c r="L75" i="2" l="1"/>
  <c r="I141" i="2"/>
  <c r="J65" i="1" l="1"/>
  <c r="J64" i="1"/>
  <c r="J63" i="1"/>
  <c r="J61" i="1"/>
  <c r="J58" i="1"/>
  <c r="J55" i="1"/>
  <c r="J54" i="1"/>
  <c r="J53" i="1"/>
  <c r="J52" i="1"/>
  <c r="J49" i="1"/>
  <c r="J48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1" i="1"/>
  <c r="J19" i="1"/>
  <c r="J18" i="1"/>
  <c r="J16" i="1"/>
  <c r="J15" i="1"/>
  <c r="J11" i="1"/>
  <c r="J10" i="1"/>
  <c r="J9" i="1"/>
  <c r="L258" i="2"/>
  <c r="L257" i="2"/>
  <c r="L255" i="2"/>
  <c r="L253" i="2"/>
  <c r="L252" i="2"/>
  <c r="L251" i="2"/>
  <c r="L250" i="2"/>
  <c r="L248" i="2"/>
  <c r="L247" i="2"/>
  <c r="L246" i="2"/>
  <c r="L245" i="2"/>
  <c r="L244" i="2"/>
  <c r="L243" i="2"/>
  <c r="L242" i="2"/>
  <c r="L240" i="2"/>
  <c r="L239" i="2"/>
  <c r="L238" i="2"/>
  <c r="L237" i="2"/>
  <c r="L235" i="2"/>
  <c r="L234" i="2"/>
  <c r="L233" i="2"/>
  <c r="L232" i="2"/>
  <c r="L230" i="2"/>
  <c r="L229" i="2"/>
  <c r="L216" i="2"/>
  <c r="L209" i="2"/>
  <c r="L202" i="2"/>
  <c r="L189" i="2"/>
  <c r="L188" i="2"/>
  <c r="L187" i="2"/>
  <c r="L182" i="2"/>
  <c r="L180" i="2"/>
  <c r="J207" i="2"/>
  <c r="I207" i="2"/>
  <c r="J204" i="2"/>
  <c r="I204" i="2"/>
  <c r="J177" i="2"/>
  <c r="I177" i="2"/>
  <c r="I332" i="2"/>
  <c r="I333" i="2"/>
  <c r="J332" i="2"/>
  <c r="J333" i="2"/>
  <c r="J286" i="2"/>
  <c r="I304" i="2"/>
  <c r="J304" i="2"/>
  <c r="J292" i="2"/>
  <c r="J277" i="2"/>
  <c r="I277" i="2"/>
  <c r="I305" i="2" s="1"/>
  <c r="J256" i="2"/>
  <c r="I256" i="2"/>
  <c r="I249" i="2"/>
  <c r="J225" i="2"/>
  <c r="J259" i="2" s="1"/>
  <c r="J260" i="2" s="1"/>
  <c r="J261" i="2" s="1"/>
  <c r="J335" i="2" s="1"/>
  <c r="I225" i="2"/>
  <c r="I259" i="2" s="1"/>
  <c r="J217" i="2"/>
  <c r="I217" i="2"/>
  <c r="J214" i="2"/>
  <c r="I214" i="2"/>
  <c r="J200" i="2"/>
  <c r="I200" i="2"/>
  <c r="J194" i="2"/>
  <c r="I194" i="2"/>
  <c r="I211" i="2" s="1"/>
  <c r="L164" i="2"/>
  <c r="J165" i="2"/>
  <c r="I165" i="2"/>
  <c r="L161" i="2"/>
  <c r="L160" i="2"/>
  <c r="L159" i="2"/>
  <c r="L158" i="2"/>
  <c r="I162" i="2"/>
  <c r="J162" i="2"/>
  <c r="L153" i="2"/>
  <c r="L151" i="2"/>
  <c r="L150" i="2"/>
  <c r="L149" i="2"/>
  <c r="L148" i="2"/>
  <c r="L143" i="2"/>
  <c r="L140" i="2"/>
  <c r="L139" i="2"/>
  <c r="L137" i="2"/>
  <c r="I144" i="2"/>
  <c r="L211" i="2" l="1"/>
  <c r="L217" i="2"/>
  <c r="L259" i="2"/>
  <c r="L231" i="2"/>
  <c r="L256" i="2"/>
  <c r="I334" i="2"/>
  <c r="L204" i="2"/>
  <c r="L249" i="2"/>
  <c r="J144" i="2"/>
  <c r="L162" i="2"/>
  <c r="L165" i="2"/>
  <c r="J305" i="2"/>
  <c r="J334" i="2" s="1"/>
  <c r="L155" i="2"/>
  <c r="L133" i="2"/>
  <c r="L132" i="2"/>
  <c r="L131" i="2"/>
  <c r="L130" i="2"/>
  <c r="L129" i="2"/>
  <c r="L126" i="2"/>
  <c r="L124" i="2"/>
  <c r="L123" i="2"/>
  <c r="L120" i="2"/>
  <c r="L119" i="2"/>
  <c r="J134" i="2"/>
  <c r="J166" i="2" s="1"/>
  <c r="I134" i="2"/>
  <c r="L127" i="2"/>
  <c r="L121" i="2"/>
  <c r="I121" i="2"/>
  <c r="L112" i="2"/>
  <c r="J106" i="2"/>
  <c r="I106" i="2"/>
  <c r="L88" i="2"/>
  <c r="L99" i="2"/>
  <c r="L95" i="2"/>
  <c r="L91" i="2"/>
  <c r="L90" i="2"/>
  <c r="L102" i="2"/>
  <c r="J96" i="2"/>
  <c r="J110" i="2" s="1"/>
  <c r="I96" i="2"/>
  <c r="I110" i="2" s="1"/>
  <c r="L84" i="2"/>
  <c r="L82" i="2"/>
  <c r="L81" i="2"/>
  <c r="L80" i="2"/>
  <c r="L79" i="2"/>
  <c r="L78" i="2"/>
  <c r="L86" i="2"/>
  <c r="J44" i="2"/>
  <c r="J45" i="2" s="1"/>
  <c r="I44" i="2"/>
  <c r="I45" i="2" s="1"/>
  <c r="L37" i="2"/>
  <c r="L36" i="2"/>
  <c r="L35" i="2"/>
  <c r="L34" i="2"/>
  <c r="L26" i="2"/>
  <c r="L25" i="2"/>
  <c r="L24" i="2"/>
  <c r="L23" i="2"/>
  <c r="I27" i="2"/>
  <c r="J27" i="2"/>
  <c r="L27" i="2" s="1"/>
  <c r="J20" i="2"/>
  <c r="L20" i="2" s="1"/>
  <c r="I20" i="2"/>
  <c r="L19" i="2"/>
  <c r="L18" i="2"/>
  <c r="L17" i="2"/>
  <c r="L16" i="2"/>
  <c r="L12" i="2"/>
  <c r="L11" i="2"/>
  <c r="L10" i="2"/>
  <c r="L9" i="2"/>
  <c r="L8" i="2"/>
  <c r="J13" i="2"/>
  <c r="J113" i="2" s="1"/>
  <c r="I13" i="2"/>
  <c r="I113" i="2" s="1"/>
  <c r="I166" i="2" l="1"/>
  <c r="L110" i="2"/>
  <c r="I260" i="2"/>
  <c r="L134" i="2"/>
  <c r="L141" i="2"/>
  <c r="L144" i="2"/>
  <c r="I114" i="2"/>
  <c r="L96" i="2"/>
  <c r="L13" i="2"/>
  <c r="I261" i="2" l="1"/>
  <c r="I335" i="2" s="1"/>
  <c r="L260" i="2"/>
  <c r="L166" i="2"/>
  <c r="J114" i="2"/>
  <c r="L113" i="2"/>
  <c r="L114" i="2" s="1"/>
  <c r="H62" i="1"/>
  <c r="J62" i="1" s="1"/>
  <c r="I59" i="1"/>
  <c r="H59" i="1"/>
  <c r="J59" i="1" s="1"/>
  <c r="I56" i="1"/>
  <c r="H56" i="1"/>
  <c r="J56" i="1" s="1"/>
  <c r="I50" i="1"/>
  <c r="H50" i="1"/>
  <c r="J50" i="1" s="1"/>
  <c r="I33" i="1"/>
  <c r="H33" i="1"/>
  <c r="J33" i="1" s="1"/>
  <c r="I20" i="1"/>
  <c r="H20" i="1"/>
  <c r="J20" i="1" s="1"/>
  <c r="I14" i="1"/>
  <c r="I22" i="1" s="1"/>
  <c r="H14" i="1"/>
  <c r="L261" i="2" l="1"/>
  <c r="H66" i="1"/>
  <c r="J14" i="1"/>
  <c r="I66" i="1"/>
  <c r="I67" i="1"/>
  <c r="H22" i="1"/>
  <c r="I23" i="1"/>
  <c r="H23" i="1" l="1"/>
  <c r="J22" i="1"/>
  <c r="H67" i="1"/>
  <c r="J67" i="1" s="1"/>
  <c r="J66" i="1"/>
  <c r="I24" i="1"/>
  <c r="H24" i="1" l="1"/>
  <c r="J23" i="1"/>
  <c r="I68" i="1"/>
  <c r="J24" i="1" l="1"/>
  <c r="H68" i="1"/>
  <c r="I69" i="1"/>
  <c r="H69" i="1" l="1"/>
  <c r="J69" i="1" s="1"/>
  <c r="J68" i="1"/>
</calcChain>
</file>

<file path=xl/sharedStrings.xml><?xml version="1.0" encoding="utf-8"?>
<sst xmlns="http://schemas.openxmlformats.org/spreadsheetml/2006/main" count="588" uniqueCount="577">
  <si>
    <t>American Society for Indexing</t>
  </si>
  <si>
    <t>11:30 AM</t>
  </si>
  <si>
    <t>Comparative Balance Sheet</t>
  </si>
  <si>
    <t>As of March 31, 2021</t>
  </si>
  <si>
    <t>Accrual Basis</t>
  </si>
  <si>
    <t>Mar 31, 2021</t>
  </si>
  <si>
    <t>Mar 31, 2020</t>
  </si>
  <si>
    <t>ASSETS</t>
  </si>
  <si>
    <t>Current Assets</t>
  </si>
  <si>
    <t>Bank Accounts</t>
  </si>
  <si>
    <t>1010 Wells Fargo 7687</t>
  </si>
  <si>
    <t>1040 Wells Fargo 2473</t>
  </si>
  <si>
    <t>Total Bank Accounts</t>
  </si>
  <si>
    <t>Accounts Receivable</t>
  </si>
  <si>
    <t>1110 Accounts Receivable</t>
  </si>
  <si>
    <t>Total Accounts Receivable</t>
  </si>
  <si>
    <t>Other Current Assets</t>
  </si>
  <si>
    <t>12000 Undeposited Funds</t>
  </si>
  <si>
    <t>1310 Prepaid Expenses</t>
  </si>
  <si>
    <t>1311 Other Prepaid Expenses</t>
  </si>
  <si>
    <t>1312 Insurance Prepaid Expenses</t>
  </si>
  <si>
    <t>1313 Website Prepaid Expenses</t>
  </si>
  <si>
    <t>1314 Prepaid Expenses Next Yr</t>
  </si>
  <si>
    <t>1315 Prepaid Expenses-2 YR</t>
  </si>
  <si>
    <t>1316 Prepaid Expenses-3 Yr</t>
  </si>
  <si>
    <t>1318 Prepaid - annual meeting</t>
  </si>
  <si>
    <t>Total 1310 Prepaid Expenses</t>
  </si>
  <si>
    <t>1320 A/R - Tax Withholding</t>
  </si>
  <si>
    <t>1321 Due from Chapter and / or Sig</t>
  </si>
  <si>
    <t>Total Other Current Assets</t>
  </si>
  <si>
    <t>Total Current Assets</t>
  </si>
  <si>
    <t>Fixed Assets</t>
  </si>
  <si>
    <t>1500 Equipment</t>
  </si>
  <si>
    <t>1501 Accumulated Depreciation</t>
  </si>
  <si>
    <t>Total Fixed Assets</t>
  </si>
  <si>
    <t>TOTAL ASSETS</t>
  </si>
  <si>
    <t>LIABILITIES AND EQUITY</t>
  </si>
  <si>
    <t>Liabilities</t>
  </si>
  <si>
    <t>Current Liabilities</t>
  </si>
  <si>
    <t>Accounts Payable</t>
  </si>
  <si>
    <t>Total Accounts Payable</t>
  </si>
  <si>
    <t>Other Current Liabilities</t>
  </si>
  <si>
    <t>2500 Def Revenue Dues</t>
  </si>
  <si>
    <t>2510 Deferred Revenue Dues</t>
  </si>
  <si>
    <t>2511 Deferred Dues-Regular</t>
  </si>
  <si>
    <t>2512 Deferred Dues-Regular New</t>
  </si>
  <si>
    <t>2513 Deferred Dues-Retired</t>
  </si>
  <si>
    <t>2514 Deferred Dues-Organizational</t>
  </si>
  <si>
    <t>2515 Deferred Dues-Organization New</t>
  </si>
  <si>
    <t>2517 Deferred Dues - Indexer Locator</t>
  </si>
  <si>
    <t>2518 Additional Chapter</t>
  </si>
  <si>
    <t>2527 Def Dues-Magazine-Keywords Subs</t>
  </si>
  <si>
    <t>Total 2510 Deferred Revenue Dues</t>
  </si>
  <si>
    <t>2520 2nd YR Deferred Membership Due</t>
  </si>
  <si>
    <t>2521 DeferDues-Regular 2nd YR</t>
  </si>
  <si>
    <t>2522 DeferDues-Regular New-2nd YR</t>
  </si>
  <si>
    <t>2523 DeferDues-Retired 2nd YR</t>
  </si>
  <si>
    <t>2528 DeferDues - Locator 2nd Yr</t>
  </si>
  <si>
    <t>Total 2520 2nd YR Deferred Membership Due</t>
  </si>
  <si>
    <t>2530 3rd YR Deferred Membership Due</t>
  </si>
  <si>
    <t>2531 DeferDues-Regular 3rd YR</t>
  </si>
  <si>
    <t>2533 DeferDues-Retired 3rd YR</t>
  </si>
  <si>
    <t>Total 2530 3rd YR Deferred Membership Due</t>
  </si>
  <si>
    <t>2540 4th YR Deferred Membership Due</t>
  </si>
  <si>
    <t>Total 2500 Def Revenue Dues</t>
  </si>
  <si>
    <t>2600 Deferred Revenue-Annual Meeting</t>
  </si>
  <si>
    <t>2610 Next Yr Def Revenue-Annual MTG</t>
  </si>
  <si>
    <t>2602 Def-PreMtg Workshop 2</t>
  </si>
  <si>
    <t>2603 Def-PreMtg Workshop 3</t>
  </si>
  <si>
    <t>2605 Def-PreMtg Workshop 5</t>
  </si>
  <si>
    <t>2640 DEF-Ann Mtg</t>
  </si>
  <si>
    <t>2641 DEF-Annual MTG Member Registrat</t>
  </si>
  <si>
    <t>2643 DEF-Annual Mtg Misc</t>
  </si>
  <si>
    <t>2649 DEF-Annual MTG Special Events</t>
  </si>
  <si>
    <t>Total 2610 Next Yr Def Revenue-Annual MTG</t>
  </si>
  <si>
    <t>Total 2600 Deferred Revenue-Annual Meeting</t>
  </si>
  <si>
    <t>2696 Deferred Revenue -Advertising</t>
  </si>
  <si>
    <t>2700 Def Dues Chapters</t>
  </si>
  <si>
    <t>2710 Next YR Deferred Dues-Chapters</t>
  </si>
  <si>
    <t>2711 Def Dues-Chicago Great Lakes</t>
  </si>
  <si>
    <t>2712 Def Dues-Golden Gate Chapter</t>
  </si>
  <si>
    <t>2713 Def Dues-Heartland Chapter</t>
  </si>
  <si>
    <t>2714 Def Dues-Mid/South Atlantic Cha</t>
  </si>
  <si>
    <t>2715 Def Dues-New England Chapter</t>
  </si>
  <si>
    <t>2716 Def Dues-New Mexico Chapter</t>
  </si>
  <si>
    <t>2717 Def Dues-New York City Chapter</t>
  </si>
  <si>
    <t>2718 Def Dues-No Chapter Preference</t>
  </si>
  <si>
    <t>2719 Def Dues-Pacific Northwest Chap</t>
  </si>
  <si>
    <t>2720 Def Dues-Rocky Mountain Chapter</t>
  </si>
  <si>
    <t>2721 Def Dues-South Central Chapter</t>
  </si>
  <si>
    <t>2722 Def Dues-SouthEast Chapter</t>
  </si>
  <si>
    <t>2723 Def Dues-Southern California Ch</t>
  </si>
  <si>
    <t>2724 Def Dues-Upper Midwest Chapter</t>
  </si>
  <si>
    <t>2725 Def Dues-West New York Chapter</t>
  </si>
  <si>
    <t>Total 2710 Next YR Deferred Dues-Chapters</t>
  </si>
  <si>
    <t>2730 2 YR Deferred Mem. Dues-Chapter</t>
  </si>
  <si>
    <t>2731 DefDues-Chicago Gr Lakes 2nd YR</t>
  </si>
  <si>
    <t>2732 DefDues-GoldenGt Chapter 2nd Yr</t>
  </si>
  <si>
    <t>2733 DefDues-Heartlnd Chapter 2nd YR</t>
  </si>
  <si>
    <t>2734 Def Dues-Mid/South Atl 2nd Yr</t>
  </si>
  <si>
    <t>2735 Def Dues-New England 2nd Yr</t>
  </si>
  <si>
    <t>2736 Def Dues-New Mexico 2nd YR</t>
  </si>
  <si>
    <t>2737 Def Dues-NYC Chapter 2nd YR</t>
  </si>
  <si>
    <t>2738 DeferDues-No Chapter 2nd YR</t>
  </si>
  <si>
    <t>2739 DefDues-Pacific NorWest 2nd YR</t>
  </si>
  <si>
    <t>2740 DefDues-RockyMTN Chapter 2nd YR</t>
  </si>
  <si>
    <t>2741 DefDues-SCentral Chapter 2nd YR</t>
  </si>
  <si>
    <t>2742 DefDues-SEast Chapter 2nd YR</t>
  </si>
  <si>
    <t>2743 Def Dues-S.California Ch 2nd YR</t>
  </si>
  <si>
    <t>2744 Def Dues-UpperMidwest 2nd YR</t>
  </si>
  <si>
    <t>2745 Def Dues-West NY Chapter 2nd YR</t>
  </si>
  <si>
    <t>Total 2730 2 YR Deferred Mem. Dues-Chapter</t>
  </si>
  <si>
    <t>2750 3 YR Deferred Dues-Chapters</t>
  </si>
  <si>
    <t>2751 DefDues-Chicago Gr Lakes 3rd YR</t>
  </si>
  <si>
    <t>2752 DefDues-GoldenGt Chapter 3rd Yr</t>
  </si>
  <si>
    <t>2753 DefDues-Heartlnd Chapter 3rd YR</t>
  </si>
  <si>
    <t>2754 Def Dues-Mid/South Atl 3rd Yr</t>
  </si>
  <si>
    <t>2755 Def Dues-New England 3rd Yr</t>
  </si>
  <si>
    <t>2757 Def Dues-NYC Chapter 3rd YR</t>
  </si>
  <si>
    <t>2758 DeferDues-No Chapter 3rd YR</t>
  </si>
  <si>
    <t>2759 DefDues-Pacific NorWest 3rd YR</t>
  </si>
  <si>
    <t>2763 Def Dues-S.California Ch 3rd YR</t>
  </si>
  <si>
    <t>2764 Def Dues-UpperMidwest 3rd YR</t>
  </si>
  <si>
    <t>2765 Def Dues-West NY Chapter 3rd YR</t>
  </si>
  <si>
    <t>Total 2750 3 YR Deferred Dues-Chapters</t>
  </si>
  <si>
    <t>Total 2700 Def Dues Chapters</t>
  </si>
  <si>
    <t>2800 Deferred Revenue-SIGs</t>
  </si>
  <si>
    <t>2810 Def Dues SIGs</t>
  </si>
  <si>
    <t>2811 Def Revenue-Business SIG-1 YR</t>
  </si>
  <si>
    <t>2812 Def Revenue-Culinary SIG-1 YR</t>
  </si>
  <si>
    <t>2813 Def Rev-Gardening/Env SIG-1 YR</t>
  </si>
  <si>
    <t>2814 Def Rev-History/Arch SIG-1 YR</t>
  </si>
  <si>
    <t>2815 Def Rev-Legal Indexing SIG</t>
  </si>
  <si>
    <t>2816 Def Rev-Period/Database SIG-1 Y</t>
  </si>
  <si>
    <t>2818 Def Rev-Sci/Medicine SIG-1 YR</t>
  </si>
  <si>
    <t>2819 Def Rev-Sports Fitness SIG-1 YR</t>
  </si>
  <si>
    <t>2820 Def Rev-Taxonomies SIG- 1 YR</t>
  </si>
  <si>
    <t>2821 Deferred Rev-Digital Indexing</t>
  </si>
  <si>
    <t>2822 Def SIG Revenue-ASI</t>
  </si>
  <si>
    <t>Total 2810 Def Dues SIGs</t>
  </si>
  <si>
    <t>2830 2nd YR Def Dues SIGs</t>
  </si>
  <si>
    <t>2831 Def Revenue-Business SIG-2 YR</t>
  </si>
  <si>
    <t>2832 Def Revenue-Culinary SIG-2 YR</t>
  </si>
  <si>
    <t>2833 Def Rev-Gardening/Env SIG-2 YR</t>
  </si>
  <si>
    <t>2834 Def Rev-History/Arch SIG-2 YR</t>
  </si>
  <si>
    <t>2836 Def Rev-Period/Database SIG-2 Y</t>
  </si>
  <si>
    <t>2838 Def Rev-Sci/Medicine SIG-2 YR</t>
  </si>
  <si>
    <t>2839 Def Rev-Sports Fitness SIG-2 YR</t>
  </si>
  <si>
    <t>2840 Def Rev-Taxonomies SIG- 2 YR</t>
  </si>
  <si>
    <t>Total 2830 2nd YR Def Dues SIGs</t>
  </si>
  <si>
    <t>2850 3rd YR Def Dues SIGs</t>
  </si>
  <si>
    <t>2854 Def Rev-History/Arch SIG-3 YR</t>
  </si>
  <si>
    <t>2858 Def Rev-Sci/Medicine SIG-3 YR</t>
  </si>
  <si>
    <t>2859 Def Rev-Sports Fitness SIG-3 YR</t>
  </si>
  <si>
    <t>2860 Def Rev-Taxonomies SIG- 3 YR</t>
  </si>
  <si>
    <t>Total 2850 3rd YR Def Dues SIGs</t>
  </si>
  <si>
    <t>Total 2800 Deferred Revenue-SIGs</t>
  </si>
  <si>
    <t>2900 Pending Refunds</t>
  </si>
  <si>
    <t>Accrued Expense</t>
  </si>
  <si>
    <t>Income Tax Liability</t>
  </si>
  <si>
    <t>Total Other Current Liabilities</t>
  </si>
  <si>
    <t>Total Current Liabilities</t>
  </si>
  <si>
    <t>Total Liabilities</t>
  </si>
  <si>
    <t>Equity</t>
  </si>
  <si>
    <t>30000 Unrestricted Net Assets</t>
  </si>
  <si>
    <t>3200 Restricted Fund Balance</t>
  </si>
  <si>
    <t>3201 Special Interest Groups</t>
  </si>
  <si>
    <t>3202 Business Indexing</t>
  </si>
  <si>
    <t>3203 Culinary Indexing</t>
  </si>
  <si>
    <t>3204 Garden/Environmental Studies</t>
  </si>
  <si>
    <t>3205 History/Archeology</t>
  </si>
  <si>
    <t>3206 Legal Indexing</t>
  </si>
  <si>
    <t>3207 Science/Medicine SIG</t>
  </si>
  <si>
    <t>3208 Sports Fitness</t>
  </si>
  <si>
    <t>3209 Taxonomies &amp; Controlled Vocabul</t>
  </si>
  <si>
    <t>3210 Digital Indexing</t>
  </si>
  <si>
    <t>3211 Periodical &amp; Database</t>
  </si>
  <si>
    <t>Total 3201 Special Interest Groups</t>
  </si>
  <si>
    <t>3220 Chapters</t>
  </si>
  <si>
    <t>3221 New England</t>
  </si>
  <si>
    <t>3222 Golden Gate</t>
  </si>
  <si>
    <t>3223 South Central</t>
  </si>
  <si>
    <t>3224 Mid/South Atlantic</t>
  </si>
  <si>
    <t>3225 Upper Midwest</t>
  </si>
  <si>
    <t>3226 South East</t>
  </si>
  <si>
    <t>3227 Southern California Chapter</t>
  </si>
  <si>
    <t>3228 New York City</t>
  </si>
  <si>
    <t>3229 Western New York</t>
  </si>
  <si>
    <t>3230 Chicago Great Lakes</t>
  </si>
  <si>
    <t>3231 Heartland</t>
  </si>
  <si>
    <t>3233 Pacific North West</t>
  </si>
  <si>
    <t>3234 Rocky Mountain</t>
  </si>
  <si>
    <t>Total 3220 Chapters</t>
  </si>
  <si>
    <t>Net Income</t>
  </si>
  <si>
    <t>Total Equity</t>
  </si>
  <si>
    <t>TOTAL LIABILITIES AND EQUITY</t>
  </si>
  <si>
    <t>Income Statement Budget vs Actual</t>
  </si>
  <si>
    <t>March 2021</t>
  </si>
  <si>
    <t>Mar 2021</t>
  </si>
  <si>
    <t>Jan-Dec 2021</t>
  </si>
  <si>
    <t>Annual Budget</t>
  </si>
  <si>
    <t>% of Budget</t>
  </si>
  <si>
    <t>Income</t>
  </si>
  <si>
    <t>3030 Membership Dues</t>
  </si>
  <si>
    <t>3031 Regular</t>
  </si>
  <si>
    <t>3032 Regular New</t>
  </si>
  <si>
    <t>3035 Retired</t>
  </si>
  <si>
    <t>3036 Organizational</t>
  </si>
  <si>
    <t>3037 Organizational New</t>
  </si>
  <si>
    <t>Total 3030 Membership Dues</t>
  </si>
  <si>
    <t>3070 ASI Training Program</t>
  </si>
  <si>
    <t>3071 Module A</t>
  </si>
  <si>
    <t>3072 Module B</t>
  </si>
  <si>
    <t>3073 Module C</t>
  </si>
  <si>
    <t>3084 Module D</t>
  </si>
  <si>
    <t>Total 3070 ASI Training Program</t>
  </si>
  <si>
    <t>3075 ASI Exam Retake Revenue</t>
  </si>
  <si>
    <t>3076 · Module A Retake</t>
  </si>
  <si>
    <t>3077 Module B Retake</t>
  </si>
  <si>
    <t>3078 Module C Retake</t>
  </si>
  <si>
    <t>3079 Module D Retake</t>
  </si>
  <si>
    <t>Total 3075 ASI Exam Retake Revenue</t>
  </si>
  <si>
    <t>3080 ASI Course Cancellation Fee</t>
  </si>
  <si>
    <t>3100 Other Income</t>
  </si>
  <si>
    <t>3007 SIG Revenue-ASI</t>
  </si>
  <si>
    <t>3091 ASI Award Contribution</t>
  </si>
  <si>
    <t>3093 Additional Chapter Income</t>
  </si>
  <si>
    <t>3150 Indexer Locator Listings</t>
  </si>
  <si>
    <t>3165 Interest Income</t>
  </si>
  <si>
    <t>3172 Keyword Subscription</t>
  </si>
  <si>
    <t>3173 Journal Advertising</t>
  </si>
  <si>
    <t>Total 3100 Other Income</t>
  </si>
  <si>
    <t>3351 Products Income</t>
  </si>
  <si>
    <t>3361 Publications/Misc.Products</t>
  </si>
  <si>
    <t>3362 Misc Bookstore</t>
  </si>
  <si>
    <t>3369 Misc Sales</t>
  </si>
  <si>
    <t>Total 3361 Publications/Misc.Products</t>
  </si>
  <si>
    <t>Total 3351 Products Income</t>
  </si>
  <si>
    <t>3370 Webinars</t>
  </si>
  <si>
    <t>3252 Webinar 2 Speed in Indexing</t>
  </si>
  <si>
    <t>3256 Webinar 5 Aboutness</t>
  </si>
  <si>
    <t>3258 Webinar 7 Name Authority</t>
  </si>
  <si>
    <t>3259 Webinar 8 Autoclassification</t>
  </si>
  <si>
    <t>3260 Webinar 9 Locator</t>
  </si>
  <si>
    <t>3261 Webinar 10 Subheading</t>
  </si>
  <si>
    <t>3263 Webinar 11 Metatopic</t>
  </si>
  <si>
    <t>3264 Webinar 12 PDF</t>
  </si>
  <si>
    <t>3266 Webinar 14 Macrex</t>
  </si>
  <si>
    <t>3267 Webinar 15 Glory of Name</t>
  </si>
  <si>
    <t>3268 Webinar 16 Cindex</t>
  </si>
  <si>
    <t>3269 Webinar 17 Embed</t>
  </si>
  <si>
    <t>3270 Webinar 18 WordPress</t>
  </si>
  <si>
    <t>3271 Webinar 19 SKY</t>
  </si>
  <si>
    <t>3272 Webinar 20 Blog</t>
  </si>
  <si>
    <t>3273b Webinar 22 Taxonomy</t>
  </si>
  <si>
    <t>3273c Webinar 23 Indexing Lives</t>
  </si>
  <si>
    <t>3273d Webinar 24 Index Manager</t>
  </si>
  <si>
    <t>3273e Webinar 25 Textbook</t>
  </si>
  <si>
    <t>3273f Webinar 26 Working with Client</t>
  </si>
  <si>
    <t>3273g Webinar 27 CUP/XML</t>
  </si>
  <si>
    <t>3273h Webinar 28 Elegant Niche</t>
  </si>
  <si>
    <t>3273i Webinar 29 Business Strategies</t>
  </si>
  <si>
    <t>3273j Webinar 30 Arabic Names</t>
  </si>
  <si>
    <t>3273k Webinar 31 Future Issues</t>
  </si>
  <si>
    <t>Webinar 32</t>
  </si>
  <si>
    <t>Webinar 33</t>
  </si>
  <si>
    <t>Total 3370 Webinars</t>
  </si>
  <si>
    <t>3380 Online Learning</t>
  </si>
  <si>
    <t>3262 InDesign</t>
  </si>
  <si>
    <t>3262b Taxonomy</t>
  </si>
  <si>
    <t>3262d Getting Started</t>
  </si>
  <si>
    <t>3262e Structured Indexes</t>
  </si>
  <si>
    <t>3262g Medical Indexing</t>
  </si>
  <si>
    <t>3262h Legal Indexing</t>
  </si>
  <si>
    <t>3262i Online Learning Culinary Indexing Course</t>
  </si>
  <si>
    <t>3262j Online Learning (New)</t>
  </si>
  <si>
    <t xml:space="preserve">Total 3380 Online Learning </t>
  </si>
  <si>
    <t>3399 Publications Royalties</t>
  </si>
  <si>
    <t>3400 Annual Meeting</t>
  </si>
  <si>
    <t>3441 Member Registration</t>
  </si>
  <si>
    <t>3442 Non-Member Registrations</t>
  </si>
  <si>
    <t>3444 One Day Registration</t>
  </si>
  <si>
    <t>3450 Cancellation Fees</t>
  </si>
  <si>
    <t>3455 Local Tour</t>
  </si>
  <si>
    <t>3455a Tour #1</t>
  </si>
  <si>
    <t>Total 3455 Local Tour</t>
  </si>
  <si>
    <t>3457 Conference Product Sales</t>
  </si>
  <si>
    <t>3462 Donation</t>
  </si>
  <si>
    <t>3465 Sponsorship</t>
  </si>
  <si>
    <t>3465a In kind income - Sponsorship</t>
  </si>
  <si>
    <t>3465b Sponsorship Winter Conference</t>
  </si>
  <si>
    <t>Total 3465 Sponsorship</t>
  </si>
  <si>
    <t>3470 Workshops</t>
  </si>
  <si>
    <t xml:space="preserve">   3479 New Indexers</t>
  </si>
  <si>
    <t xml:space="preserve">   3480 Intermediate Class</t>
  </si>
  <si>
    <t>Total 3470 Workshops</t>
  </si>
  <si>
    <t>3491 Dinner Recptn/Lunch Ext Tickets</t>
  </si>
  <si>
    <t>3492 Annual Meeting Winter - Member</t>
  </si>
  <si>
    <t>3493 Annual Meeting Winter - Non-Member</t>
  </si>
  <si>
    <t>Total 3400 Annual Meeting</t>
  </si>
  <si>
    <t>3501 Excellence in Indexing Submission Fees</t>
  </si>
  <si>
    <t>Total Income</t>
  </si>
  <si>
    <t>Gross Profit</t>
  </si>
  <si>
    <t>Expenses</t>
  </si>
  <si>
    <t>5000 Direct Expenses</t>
  </si>
  <si>
    <t>5015 Membership Development</t>
  </si>
  <si>
    <t>5016 Printing &amp; Postage for renewal</t>
  </si>
  <si>
    <t>5017 Promotional Material</t>
  </si>
  <si>
    <t>Total 5015 Membership Development</t>
  </si>
  <si>
    <t>5037 Marketing/Publicity</t>
  </si>
  <si>
    <t>5045 Indexer Locator</t>
  </si>
  <si>
    <t>5047 SocialMedia</t>
  </si>
  <si>
    <t>5047b Social Media stock art</t>
  </si>
  <si>
    <t>5037 Marketing/Publicity - Other</t>
  </si>
  <si>
    <t>Total 5037 Marketing/Publicity</t>
  </si>
  <si>
    <t>5050 ASI Course</t>
  </si>
  <si>
    <t>5051 Royalty</t>
  </si>
  <si>
    <t>5052 Course Manager</t>
  </si>
  <si>
    <t>5053 Marker-Exam Grading</t>
  </si>
  <si>
    <t>5055 Other Expenses (Classmarker)</t>
  </si>
  <si>
    <t>5058 Training Course Contract Renewa</t>
  </si>
  <si>
    <t>Total 5050 ASI Course</t>
  </si>
  <si>
    <t>5070 Key Words</t>
  </si>
  <si>
    <t>5071 Editor</t>
  </si>
  <si>
    <t>5072 Graphics</t>
  </si>
  <si>
    <t>5073 Stock Art/Content</t>
  </si>
  <si>
    <t>5074 Layout &amp; Design</t>
  </si>
  <si>
    <t>Total 5072 Graphics</t>
  </si>
  <si>
    <t>5077 Advertising Commission</t>
  </si>
  <si>
    <t>Total 5070 Key Words</t>
  </si>
  <si>
    <t>5098 Online Learning Royalty Fees</t>
  </si>
  <si>
    <t>5099 InDesign Royalty Fees</t>
  </si>
  <si>
    <t>5099b Taxonomy Royalty fees</t>
  </si>
  <si>
    <t>5099d Getting Started Royalty fees</t>
  </si>
  <si>
    <t>5099e Structured Indexes</t>
  </si>
  <si>
    <t>5099g Medical Indexing</t>
  </si>
  <si>
    <t>5099h Online Learning Legal</t>
  </si>
  <si>
    <t>5099i Culinary Indexing</t>
  </si>
  <si>
    <t>5099j Online Learning (New)</t>
  </si>
  <si>
    <t>Total 5098 Online Learning Royalty Fees</t>
  </si>
  <si>
    <t>5100 Research Awards</t>
  </si>
  <si>
    <t>5110 Hines Award</t>
  </si>
  <si>
    <t>5112 EIS (Wilson) Committee Expenses</t>
  </si>
  <si>
    <t>5113 Excellence in Indexing Award</t>
  </si>
  <si>
    <t>5100 Research Awards - Other</t>
  </si>
  <si>
    <t>Total 5100 Research Awards</t>
  </si>
  <si>
    <t>5200 Committees</t>
  </si>
  <si>
    <t>5220 Archive Committee</t>
  </si>
  <si>
    <t>Total 5200 Committees</t>
  </si>
  <si>
    <t>Total 5000 Direct Expenses</t>
  </si>
  <si>
    <t>5080 See Also Editor</t>
  </si>
  <si>
    <t>5500 Annual Conference</t>
  </si>
  <si>
    <t>5505 Food/Beverage</t>
  </si>
  <si>
    <t>5506b Lunches</t>
  </si>
  <si>
    <t>5507 Breaks</t>
  </si>
  <si>
    <t>5508 Opening Reception</t>
  </si>
  <si>
    <t>5509 Reception Dinners</t>
  </si>
  <si>
    <t>5510 Closing Reception</t>
  </si>
  <si>
    <t>Total 5505 Food/Beverage</t>
  </si>
  <si>
    <t>5511 Audio Visual</t>
  </si>
  <si>
    <t>5512 Staff Expenses</t>
  </si>
  <si>
    <t>5513 Site Visits</t>
  </si>
  <si>
    <t>5515 Supplies/Badges</t>
  </si>
  <si>
    <t>5516 Credit Card Fees</t>
  </si>
  <si>
    <t>5517 Copies</t>
  </si>
  <si>
    <t>5518 Postage &amp; Shipping</t>
  </si>
  <si>
    <t>5525 Hotel Tips/Sales tax</t>
  </si>
  <si>
    <t>5526 Workshop Handouts</t>
  </si>
  <si>
    <t>5529 Postcard &amp; Ad Design</t>
  </si>
  <si>
    <t>5530 PR</t>
  </si>
  <si>
    <t>5531 Promotional Items</t>
  </si>
  <si>
    <t>5532 Intermediate Class Expenses</t>
  </si>
  <si>
    <t>5532a Intermediate Class Break</t>
  </si>
  <si>
    <t>5532b Intermediate Class Speaker</t>
  </si>
  <si>
    <t>5532d Intermediate Supplies (Copies)</t>
  </si>
  <si>
    <t>Total 5532 Intermediate Class Expenses</t>
  </si>
  <si>
    <t>5534 Newbies Class Expenses</t>
  </si>
  <si>
    <t>5534a Newbies Class Speaker</t>
  </si>
  <si>
    <t>5534b Newbies Break</t>
  </si>
  <si>
    <t>5534c Newbies Lunch</t>
  </si>
  <si>
    <t>5534d Newbies Supplies (Copies)</t>
  </si>
  <si>
    <t>Total 5534 Newbies Class Expenses</t>
  </si>
  <si>
    <t>5535 Workshops, Short Courses</t>
  </si>
  <si>
    <t>5539 Speaker Honorarium</t>
  </si>
  <si>
    <t>5539a In kind expense - Honorarium</t>
  </si>
  <si>
    <t>Total 5535 Workshops, Short Courses</t>
  </si>
  <si>
    <t>5536 Keynote Speaker Fee &amp; Expenses</t>
  </si>
  <si>
    <t>5570 Keynote - Honoraria</t>
  </si>
  <si>
    <t>Total 5536 Keynote Speaker Fee &amp; Expenses</t>
  </si>
  <si>
    <t>5545 Preliminary Program Design</t>
  </si>
  <si>
    <t>5551 Conference Equip Depreciation</t>
  </si>
  <si>
    <t>5595 Local Tour #1</t>
  </si>
  <si>
    <t>Total 5500 Annual Conference</t>
  </si>
  <si>
    <t>6200 Products</t>
  </si>
  <si>
    <t>6210 Books</t>
  </si>
  <si>
    <t>Total 6200 Products</t>
  </si>
  <si>
    <t>6280 Association Memberships</t>
  </si>
  <si>
    <t>6281 NISO - Dues for Membership</t>
  </si>
  <si>
    <t>Total 6280 Association Memberships</t>
  </si>
  <si>
    <t>7000 Administration</t>
  </si>
  <si>
    <t>5502 Annual Board Meeting</t>
  </si>
  <si>
    <t>5502a Hotel Rooms</t>
  </si>
  <si>
    <t>5502b Board Dinner</t>
  </si>
  <si>
    <t>5502c Board Breaks</t>
  </si>
  <si>
    <t>5502d Board Lunch</t>
  </si>
  <si>
    <t>5502e Board Breakfast</t>
  </si>
  <si>
    <t>Total 5502 Annual Board Meeting</t>
  </si>
  <si>
    <t>7001 Audit and Accounting</t>
  </si>
  <si>
    <t>7010 Management Fees</t>
  </si>
  <si>
    <t>7012 ASI Training Course</t>
  </si>
  <si>
    <t>7013 Management Fees-New Mgmt (SAM)</t>
  </si>
  <si>
    <t>7010 Management Fees - Other</t>
  </si>
  <si>
    <t>Total 7010 Management Fees</t>
  </si>
  <si>
    <t>7030 Postage &amp; Delivery</t>
  </si>
  <si>
    <t>7032 P.O. Box Rental</t>
  </si>
  <si>
    <t>7035 Supplies</t>
  </si>
  <si>
    <t>7038 Gifts</t>
  </si>
  <si>
    <t>7040 Printing &amp; Reproduction</t>
  </si>
  <si>
    <t>7047 Travel to International Meeting</t>
  </si>
  <si>
    <t>7050 Communications/Telephone</t>
  </si>
  <si>
    <t>7051 Survey Service (Survey Monkey)</t>
  </si>
  <si>
    <t>7065 Storage</t>
  </si>
  <si>
    <t>7100 Website</t>
  </si>
  <si>
    <t>7101 Storage</t>
  </si>
  <si>
    <t>7104 Shopping Cart</t>
  </si>
  <si>
    <t>7105 Email Blast (Constant Contact)</t>
  </si>
  <si>
    <t>7106 Hosting</t>
  </si>
  <si>
    <t>7107 Annual License</t>
  </si>
  <si>
    <t>7108 Design/aintenance</t>
  </si>
  <si>
    <t>7109 Maintenance</t>
  </si>
  <si>
    <t>Total 7100 Website</t>
  </si>
  <si>
    <t>7150 Corp Annual Report/Taxes &amp; Lice</t>
  </si>
  <si>
    <t>7210 Bank Charges/CC Fees</t>
  </si>
  <si>
    <t>7232 Insurance Expense</t>
  </si>
  <si>
    <t>7235 Legal Fees</t>
  </si>
  <si>
    <t>7250 Board</t>
  </si>
  <si>
    <t>7252 Conference Calls (Zoom)</t>
  </si>
  <si>
    <t>Total 7250 Board</t>
  </si>
  <si>
    <t>7300 Miscellaneous</t>
  </si>
  <si>
    <t>7600 Income Tax Expense</t>
  </si>
  <si>
    <t>Total 7000 Administration</t>
  </si>
  <si>
    <t>Total Expenses</t>
  </si>
  <si>
    <t>Net Operating Income</t>
  </si>
  <si>
    <t>Other Income</t>
  </si>
  <si>
    <t>Chapters Dues</t>
  </si>
  <si>
    <t>3051 Chicago/Great Lakes Chapter</t>
  </si>
  <si>
    <t>3052 Golden Gate Chapter</t>
  </si>
  <si>
    <t>3053 Heartland Chapter</t>
  </si>
  <si>
    <t>3054 Mid/South Atlantic Chapter</t>
  </si>
  <si>
    <t>3055 New England Chapter</t>
  </si>
  <si>
    <t>3057 New York City Chapter</t>
  </si>
  <si>
    <t>3058 No Designation Chapter</t>
  </si>
  <si>
    <t>3059 Pacific Northwest Chapter</t>
  </si>
  <si>
    <t>3060 Rocky Mountain Chapter</t>
  </si>
  <si>
    <t>3062 Southeast Chapter</t>
  </si>
  <si>
    <t>3064 Upper Midwest Chapter</t>
  </si>
  <si>
    <t>3065 Western NY Chapter</t>
  </si>
  <si>
    <t>Total Chapters Dues</t>
  </si>
  <si>
    <t>Chapters Income</t>
  </si>
  <si>
    <t>3651 Chicago/Great Lakes Chapter</t>
  </si>
  <si>
    <t>3653 Golden Gate Chapter Income</t>
  </si>
  <si>
    <t>3655 Heartland Chapter Income</t>
  </si>
  <si>
    <t>3657 Pacific North West</t>
  </si>
  <si>
    <t>3658 Rocky Mountain</t>
  </si>
  <si>
    <t>3660 Mid/South Atlantic Chapter</t>
  </si>
  <si>
    <t>3660a Special Event Income</t>
  </si>
  <si>
    <t>Total 3660 Mid/South Atlantic Chapter</t>
  </si>
  <si>
    <t>3665 New England Chapter Income</t>
  </si>
  <si>
    <t>3667 New York City Chapter - Income</t>
  </si>
  <si>
    <t>3683 South East Chapter-Income</t>
  </si>
  <si>
    <t>3688 Upper Midwest Chapter(Twin Citi</t>
  </si>
  <si>
    <t>3689 Western NY Chapter</t>
  </si>
  <si>
    <t>Total Chapters Income</t>
  </si>
  <si>
    <t>Special Interest Groups Income</t>
  </si>
  <si>
    <t>3601 Business SIG Income</t>
  </si>
  <si>
    <t>3605 Culinary SIG Income</t>
  </si>
  <si>
    <t>3610 Garden &amp; Environmtl SIG Income</t>
  </si>
  <si>
    <t>3615 History Archeology SIG Income</t>
  </si>
  <si>
    <t>3620 Legal Indexing SIG Income</t>
  </si>
  <si>
    <t>3625 Periodical/Database SIG Income</t>
  </si>
  <si>
    <t>3633 Science/Medicine SIG Income</t>
  </si>
  <si>
    <t>3635 Sports Fitness SIG Income</t>
  </si>
  <si>
    <t>3640 Taxonomies &amp; Controlled Vocabul</t>
  </si>
  <si>
    <t>3645 Digital Pub. Indexing SIG Incom</t>
  </si>
  <si>
    <t>Total Special Interest Groups Income</t>
  </si>
  <si>
    <t>Total Other Income</t>
  </si>
  <si>
    <t>Other Expenses</t>
  </si>
  <si>
    <t>5625 Chapter Allocations</t>
  </si>
  <si>
    <t>5650 Chapters Expenses</t>
  </si>
  <si>
    <t>5651 New England Chapter Expense</t>
  </si>
  <si>
    <t>5652 Speaker-New England Chapter</t>
  </si>
  <si>
    <t>5653 Meeting-New England Chapter</t>
  </si>
  <si>
    <t>5654 Website-New England Chapter</t>
  </si>
  <si>
    <t>Total 5651 New England Chapter Expense</t>
  </si>
  <si>
    <t>5655 Golden Gate Chapter-Exp</t>
  </si>
  <si>
    <t>5660 Chicago/Great Lakes Chapter</t>
  </si>
  <si>
    <t>5674 Mid/South Atlantic Chapter Exp</t>
  </si>
  <si>
    <t>5682 Heartland Chapter Expenses</t>
  </si>
  <si>
    <t>5684 Pacific North West</t>
  </si>
  <si>
    <t>5687 Rocky Mountain</t>
  </si>
  <si>
    <t>Total 5650 Chapters Expenses</t>
  </si>
  <si>
    <t>5685 Special Interest Groups Expense</t>
  </si>
  <si>
    <t>5664 Science/Medicine SIG-Expenses</t>
  </si>
  <si>
    <t>5686 Business SIG Expense</t>
  </si>
  <si>
    <t>5688 Culinary SIG Expense</t>
  </si>
  <si>
    <t>5689 Legal Indexing SIG Expense</t>
  </si>
  <si>
    <t>5691 History Archeology SIG Expenses</t>
  </si>
  <si>
    <t>5692 Sports Fitness SIG Expenses</t>
  </si>
  <si>
    <t>5693 Garden &amp; Environmtl St SIG Exp</t>
  </si>
  <si>
    <t>5696 Taxonomies &amp; Vocabularies SIG</t>
  </si>
  <si>
    <t>5698 Digital Pub. Indexing SIG Exp</t>
  </si>
  <si>
    <t>Total 5685 Special Interest Groups Expense</t>
  </si>
  <si>
    <t>Total Other Expenses</t>
  </si>
  <si>
    <t>Net Other Income</t>
  </si>
  <si>
    <t>Meeting Income Statement - Budget vs Actual</t>
  </si>
  <si>
    <t>Conference 2021</t>
  </si>
  <si>
    <t>Jan - Dec 21</t>
  </si>
  <si>
    <t>Ordinary Income/Expense</t>
  </si>
  <si>
    <t>3400 · Annual Meeting</t>
  </si>
  <si>
    <t>3441 · Member Registration</t>
  </si>
  <si>
    <t>3442 · Non-Member Registrations</t>
  </si>
  <si>
    <t>3450 · Cancellation Fees</t>
  </si>
  <si>
    <t>3455 · Local Tour</t>
  </si>
  <si>
    <t>3455a · Tour #1</t>
  </si>
  <si>
    <t>Total 3455 · Local Tour</t>
  </si>
  <si>
    <t>3457 · Conference Product Sales</t>
  </si>
  <si>
    <t>3465 · Sponsorship</t>
  </si>
  <si>
    <t>3470 · Workshops</t>
  </si>
  <si>
    <t>3479 · New Indexers</t>
  </si>
  <si>
    <t>3480 · Intermediate Class</t>
  </si>
  <si>
    <t>Total 3470 · Workshops</t>
  </si>
  <si>
    <t>3491 · Dinner Recptn/Lunch Ext Tickets</t>
  </si>
  <si>
    <t>Total 3400 · Annual Meeting</t>
  </si>
  <si>
    <t>Expense</t>
  </si>
  <si>
    <t>5500 · Annual Conference</t>
  </si>
  <si>
    <t>5505 · Food/Beverage</t>
  </si>
  <si>
    <t>5506b · Lunches</t>
  </si>
  <si>
    <t>5507 · Breaks</t>
  </si>
  <si>
    <t>5508 · Opening Reception</t>
  </si>
  <si>
    <t>5509 · Reception Dinners</t>
  </si>
  <si>
    <t>5510 · Closing Reception</t>
  </si>
  <si>
    <t>Total 5505 · Food/Beverage</t>
  </si>
  <si>
    <t>5511 · Audio Visual</t>
  </si>
  <si>
    <t>5512 · Staff Expenses</t>
  </si>
  <si>
    <t>5513 · Site Visits</t>
  </si>
  <si>
    <t>5515 · Supplies/Badges</t>
  </si>
  <si>
    <t>5516 · Credit Card Fees</t>
  </si>
  <si>
    <t>5517 · Copies</t>
  </si>
  <si>
    <t>5518 · Postage &amp; Shipping</t>
  </si>
  <si>
    <t>5525 · Hotel Tips/Sales tax</t>
  </si>
  <si>
    <t>5526 · Workshop Handouts</t>
  </si>
  <si>
    <t>5529 · Postcard &amp; Ad design</t>
  </si>
  <si>
    <t>5530 · PR</t>
  </si>
  <si>
    <t>5531 · Promotional Items</t>
  </si>
  <si>
    <t>5532 · Intermediate Class Expenses</t>
  </si>
  <si>
    <t>5532a · Intermediate Class Break</t>
  </si>
  <si>
    <t>5532b · Intermediate Class Speaker</t>
  </si>
  <si>
    <t>5532d · Intermediate Supplies (Copies)</t>
  </si>
  <si>
    <t>Total 5532 · Intermediate Class Expenses</t>
  </si>
  <si>
    <t>5534 · Newbies Class Expenses</t>
  </si>
  <si>
    <t>5534a · Newbies Class Speaker</t>
  </si>
  <si>
    <t>5534b · Newbies Break</t>
  </si>
  <si>
    <t>5534c · Newbies Lunch</t>
  </si>
  <si>
    <t>5534d · Newbies Supplies (Copies)</t>
  </si>
  <si>
    <t>Total 5534 · Newbies Class Expenses</t>
  </si>
  <si>
    <t>5535 · Workshops, Short Courses</t>
  </si>
  <si>
    <t>5539 · Speaker Honorarium</t>
  </si>
  <si>
    <t>Total 5535 · Workshops, Short Courses</t>
  </si>
  <si>
    <t>5536 · Keynote Speaker Fee &amp; Expenses</t>
  </si>
  <si>
    <t>5570 · Keynote - Honoraria</t>
  </si>
  <si>
    <t>Total 5536 · Keynote Speaker Fee &amp; Expenses</t>
  </si>
  <si>
    <t>5545 · Preliminary Program Design</t>
  </si>
  <si>
    <t>5551 · Conference Equip Depreciation</t>
  </si>
  <si>
    <t>5595 · Local Tour #1</t>
  </si>
  <si>
    <t>Total 5500 · Annual Conference</t>
  </si>
  <si>
    <t>Total Expense</t>
  </si>
  <si>
    <t>Net Ordinary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</si>
</sst>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mm/dd/yyyy"/>
    <numFmt numFmtId="165" formatCode="#,##0.00;\-#,##0.00"/>
    <numFmt numFmtId="166" formatCode="#,##0.0#%;\-#,##0.0#%"/>
    <numFmt numFmtId="167" formatCode="#,##0.00\ _€"/>
    <numFmt numFmtId="168" formatCode="_([$$-409]* #,##0.00_);_([$$-409]* \(#,##0.00\);_([$$-409]* &quot;-&quot;??_);_(@_)"/>
  </numFmts>
  <fonts count="1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444444"/>
      <name val="Calibri"/>
      <family val="2"/>
      <charset val="1"/>
    </font>
    <font>
      <b/>
      <sz val="8"/>
      <color rgb="FF000000"/>
      <name val="Arial"/>
      <charset val="1"/>
    </font>
    <font>
      <sz val="11"/>
      <color theme="1"/>
      <name val="Calibri"/>
      <charset val="1"/>
    </font>
    <font>
      <sz val="8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165" fontId="6" fillId="0" borderId="0" xfId="0" applyNumberFormat="1" applyFont="1"/>
    <xf numFmtId="166" fontId="6" fillId="0" borderId="0" xfId="0" applyNumberFormat="1" applyFont="1"/>
    <xf numFmtId="165" fontId="6" fillId="0" borderId="2" xfId="0" applyNumberFormat="1" applyFont="1" applyBorder="1"/>
    <xf numFmtId="166" fontId="6" fillId="0" borderId="2" xfId="0" applyNumberFormat="1" applyFont="1" applyBorder="1"/>
    <xf numFmtId="165" fontId="6" fillId="0" borderId="0" xfId="0" applyNumberFormat="1" applyFont="1" applyBorder="1"/>
    <xf numFmtId="166" fontId="6" fillId="0" borderId="0" xfId="0" applyNumberFormat="1" applyFont="1" applyBorder="1"/>
    <xf numFmtId="165" fontId="6" fillId="0" borderId="4" xfId="0" applyNumberFormat="1" applyFont="1" applyBorder="1"/>
    <xf numFmtId="166" fontId="6" fillId="0" borderId="4" xfId="0" applyNumberFormat="1" applyFont="1" applyBorder="1"/>
    <xf numFmtId="165" fontId="6" fillId="0" borderId="3" xfId="0" applyNumberFormat="1" applyFont="1" applyBorder="1"/>
    <xf numFmtId="166" fontId="6" fillId="0" borderId="3" xfId="0" applyNumberFormat="1" applyFont="1" applyBorder="1"/>
    <xf numFmtId="165" fontId="1" fillId="0" borderId="5" xfId="0" applyNumberFormat="1" applyFont="1" applyBorder="1"/>
    <xf numFmtId="166" fontId="1" fillId="0" borderId="5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0" xfId="0" applyNumberForma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0" fillId="0" borderId="0" xfId="0" applyBorder="1"/>
    <xf numFmtId="8" fontId="0" fillId="0" borderId="0" xfId="0" applyNumberFormat="1" applyBorder="1"/>
    <xf numFmtId="4" fontId="0" fillId="0" borderId="0" xfId="0" applyNumberFormat="1" applyBorder="1"/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0" fillId="0" borderId="0" xfId="0" applyNumberFormat="1" applyBorder="1"/>
    <xf numFmtId="49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67" fontId="7" fillId="0" borderId="0" xfId="0" applyNumberFormat="1" applyFont="1" applyBorder="1" applyAlignment="1">
      <alignment wrapText="1"/>
    </xf>
    <xf numFmtId="167" fontId="7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8" fontId="7" fillId="0" borderId="0" xfId="0" applyNumberFormat="1" applyFont="1" applyBorder="1" applyAlignment="1">
      <alignment horizontal="right" wrapText="1"/>
    </xf>
    <xf numFmtId="168" fontId="7" fillId="0" borderId="7" xfId="0" applyNumberFormat="1" applyFont="1" applyBorder="1" applyAlignment="1">
      <alignment horizontal="right" wrapText="1"/>
    </xf>
    <xf numFmtId="166" fontId="6" fillId="0" borderId="0" xfId="0" applyNumberFormat="1" applyFon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168" fontId="6" fillId="0" borderId="7" xfId="0" applyNumberFormat="1" applyFont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8" fontId="7" fillId="0" borderId="8" xfId="0" applyNumberFormat="1" applyFont="1" applyBorder="1" applyAlignment="1">
      <alignment horizontal="right" wrapText="1"/>
    </xf>
    <xf numFmtId="168" fontId="0" fillId="0" borderId="0" xfId="0" applyNumberFormat="1" applyFont="1" applyBorder="1" applyAlignment="1">
      <alignment horizontal="right"/>
    </xf>
    <xf numFmtId="166" fontId="6" fillId="0" borderId="8" xfId="0" applyNumberFormat="1" applyFont="1" applyBorder="1" applyAlignment="1">
      <alignment horizontal="right"/>
    </xf>
    <xf numFmtId="168" fontId="6" fillId="0" borderId="8" xfId="0" applyNumberFormat="1" applyFont="1" applyBorder="1" applyAlignment="1">
      <alignment horizontal="right"/>
    </xf>
    <xf numFmtId="168" fontId="6" fillId="0" borderId="9" xfId="0" applyNumberFormat="1" applyFont="1" applyBorder="1" applyAlignment="1">
      <alignment horizontal="right"/>
    </xf>
    <xf numFmtId="10" fontId="6" fillId="0" borderId="9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166" fontId="6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9" fillId="0" borderId="0" xfId="0" applyNumberFormat="1" applyFont="1" applyBorder="1" applyAlignment="1">
      <alignment horizontal="right"/>
    </xf>
    <xf numFmtId="168" fontId="9" fillId="0" borderId="8" xfId="0" applyNumberFormat="1" applyFont="1" applyBorder="1" applyAlignment="1">
      <alignment horizontal="right"/>
    </xf>
    <xf numFmtId="168" fontId="9" fillId="0" borderId="10" xfId="0" applyNumberFormat="1" applyFont="1" applyBorder="1" applyAlignment="1">
      <alignment horizontal="right"/>
    </xf>
    <xf numFmtId="168" fontId="9" fillId="0" borderId="9" xfId="0" applyNumberFormat="1" applyFont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0" fontId="8" fillId="0" borderId="0" xfId="0" applyFont="1" applyBorder="1"/>
    <xf numFmtId="0" fontId="10" fillId="0" borderId="0" xfId="0" quotePrefix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wrapText="1" readingOrder="1"/>
    </xf>
    <xf numFmtId="4" fontId="1" fillId="0" borderId="0" xfId="0" applyNumberFormat="1" applyFont="1" applyBorder="1" applyAlignment="1">
      <alignment wrapText="1" readingOrder="1"/>
    </xf>
    <xf numFmtId="0" fontId="11" fillId="0" borderId="11" xfId="0" applyFont="1" applyBorder="1" applyAlignment="1">
      <alignment wrapText="1" readingOrder="1"/>
    </xf>
    <xf numFmtId="0" fontId="11" fillId="0" borderId="13" xfId="0" applyFont="1" applyBorder="1" applyAlignment="1">
      <alignment wrapText="1" readingOrder="1"/>
    </xf>
    <xf numFmtId="0" fontId="13" fillId="0" borderId="18" xfId="0" applyFont="1" applyBorder="1" applyAlignment="1">
      <alignment wrapText="1" readingOrder="1"/>
    </xf>
    <xf numFmtId="4" fontId="13" fillId="0" borderId="18" xfId="0" applyNumberFormat="1" applyFont="1" applyBorder="1" applyAlignment="1">
      <alignment wrapText="1" readingOrder="1"/>
    </xf>
    <xf numFmtId="0" fontId="13" fillId="0" borderId="14" xfId="0" applyFont="1" applyBorder="1" applyAlignment="1">
      <alignment wrapText="1" readingOrder="1"/>
    </xf>
    <xf numFmtId="4" fontId="13" fillId="0" borderId="14" xfId="0" applyNumberFormat="1" applyFont="1" applyBorder="1" applyAlignment="1">
      <alignment wrapText="1" readingOrder="1"/>
    </xf>
    <xf numFmtId="0" fontId="13" fillId="0" borderId="19" xfId="0" applyFont="1" applyBorder="1" applyAlignment="1">
      <alignment wrapText="1" readingOrder="1"/>
    </xf>
    <xf numFmtId="4" fontId="13" fillId="0" borderId="19" xfId="0" applyNumberFormat="1" applyFont="1" applyBorder="1" applyAlignment="1">
      <alignment wrapText="1" readingOrder="1"/>
    </xf>
    <xf numFmtId="0" fontId="13" fillId="0" borderId="16" xfId="0" applyFont="1" applyBorder="1" applyAlignment="1">
      <alignment wrapText="1" readingOrder="1"/>
    </xf>
    <xf numFmtId="4" fontId="13" fillId="0" borderId="16" xfId="0" applyNumberFormat="1" applyFont="1" applyBorder="1" applyAlignment="1">
      <alignment wrapText="1" readingOrder="1"/>
    </xf>
    <xf numFmtId="8" fontId="11" fillId="0" borderId="18" xfId="0" applyNumberFormat="1" applyFont="1" applyBorder="1" applyAlignment="1">
      <alignment wrapText="1" readingOrder="1"/>
    </xf>
    <xf numFmtId="8" fontId="11" fillId="0" borderId="14" xfId="0" applyNumberFormat="1" applyFont="1" applyBorder="1" applyAlignment="1">
      <alignment wrapText="1" readingOrder="1"/>
    </xf>
    <xf numFmtId="8" fontId="11" fillId="0" borderId="19" xfId="0" applyNumberFormat="1" applyFont="1" applyBorder="1" applyAlignment="1">
      <alignment wrapText="1" readingOrder="1"/>
    </xf>
    <xf numFmtId="8" fontId="11" fillId="0" borderId="16" xfId="0" applyNumberFormat="1" applyFont="1" applyBorder="1" applyAlignment="1">
      <alignment wrapText="1" readingOrder="1"/>
    </xf>
    <xf numFmtId="0" fontId="11" fillId="0" borderId="15" xfId="0" applyFont="1" applyBorder="1" applyAlignment="1">
      <alignment wrapText="1" readingOrder="1"/>
    </xf>
    <xf numFmtId="0" fontId="12" fillId="0" borderId="17" xfId="0" applyFont="1" applyBorder="1" applyAlignment="1">
      <alignment wrapText="1" readingOrder="1"/>
    </xf>
    <xf numFmtId="0" fontId="12" fillId="0" borderId="12" xfId="0" applyFont="1" applyBorder="1" applyAlignment="1">
      <alignment wrapText="1" readingOrder="1"/>
    </xf>
    <xf numFmtId="0" fontId="12" fillId="0" borderId="18" xfId="0" applyFont="1" applyBorder="1" applyAlignment="1">
      <alignment wrapText="1" readingOrder="1"/>
    </xf>
    <xf numFmtId="0" fontId="12" fillId="0" borderId="14" xfId="0" applyFont="1" applyBorder="1" applyAlignment="1">
      <alignment wrapText="1" readingOrder="1"/>
    </xf>
    <xf numFmtId="8" fontId="1" fillId="0" borderId="0" xfId="0" applyNumberFormat="1" applyFont="1" applyBorder="1" applyAlignment="1">
      <alignment wrapText="1" readingOrder="1"/>
    </xf>
    <xf numFmtId="165" fontId="6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 wrapText="1"/>
    </xf>
    <xf numFmtId="168" fontId="6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691515</xdr:colOff>
      <xdr:row>1</xdr:row>
      <xdr:rowOff>30480</xdr:rowOff>
    </xdr:to>
    <xdr:sp macro="" textlink="">
      <xdr:nvSpPr>
        <xdr:cNvPr id="3073" name="FILTER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CEE0436F-A069-4CA2-AFAC-DB703906EC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691515</xdr:colOff>
      <xdr:row>1</xdr:row>
      <xdr:rowOff>30480</xdr:rowOff>
    </xdr:to>
    <xdr:sp macro="" textlink="">
      <xdr:nvSpPr>
        <xdr:cNvPr id="3074" name="HEADER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2B9090C7-2207-4133-B527-552594E6BAE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228600"/>
    <xdr:sp macro="" textlink="">
      <xdr:nvSpPr>
        <xdr:cNvPr id="2049" name="FILTER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2939B9AE-7364-4086-A013-D2FA07C7E4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914400" cy="228600"/>
    <xdr:sp macro="" textlink="">
      <xdr:nvSpPr>
        <xdr:cNvPr id="2050" name="HEADER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52D5AE6-CA4D-43DD-97A4-8E7F3B5A491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91440</xdr:colOff>
      <xdr:row>1</xdr:row>
      <xdr:rowOff>30480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965860-D385-40A4-A28B-40892C28137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91440</xdr:colOff>
      <xdr:row>1</xdr:row>
      <xdr:rowOff>30480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5B2932-33AC-4E91-A727-43E4E61A8C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208"/>
  <sheetViews>
    <sheetView workbookViewId="0">
      <pane xSplit="2" ySplit="5" topLeftCell="C6" activePane="bottomRight" state="frozenSplit"/>
      <selection pane="bottomRight" activeCell="E9" sqref="E9"/>
      <selection pane="bottomLeft" activeCell="A6" sqref="A6"/>
      <selection pane="topRight" activeCell="H1" sqref="H1"/>
    </sheetView>
  </sheetViews>
  <sheetFormatPr defaultRowHeight="15"/>
  <cols>
    <col min="1" max="1" width="3" style="19" customWidth="1"/>
    <col min="2" max="2" width="41.5703125" style="19" customWidth="1"/>
    <col min="3" max="3" width="10.140625" bestFit="1" customWidth="1"/>
    <col min="4" max="4" width="11.85546875" bestFit="1" customWidth="1"/>
  </cols>
  <sheetData>
    <row r="1" spans="1:4" ht="15.75">
      <c r="A1" s="28" t="s">
        <v>0</v>
      </c>
      <c r="B1" s="29"/>
      <c r="C1" s="1"/>
      <c r="D1" s="20" t="s">
        <v>1</v>
      </c>
    </row>
    <row r="2" spans="1:4" ht="18">
      <c r="A2" s="30" t="s">
        <v>2</v>
      </c>
      <c r="B2" s="29"/>
      <c r="C2" s="1"/>
      <c r="D2" s="21">
        <v>44293</v>
      </c>
    </row>
    <row r="3" spans="1:4">
      <c r="A3" s="31" t="s">
        <v>3</v>
      </c>
      <c r="B3" s="29"/>
      <c r="C3" s="1"/>
      <c r="D3" s="20" t="s">
        <v>4</v>
      </c>
    </row>
    <row r="4" spans="1:4">
      <c r="A4" s="2"/>
      <c r="B4" s="2"/>
      <c r="C4" s="27"/>
      <c r="D4" s="27"/>
    </row>
    <row r="5" spans="1:4" s="24" customFormat="1">
      <c r="A5" s="22"/>
      <c r="B5" s="22"/>
      <c r="C5" s="35" t="s">
        <v>5</v>
      </c>
      <c r="D5" s="35" t="s">
        <v>6</v>
      </c>
    </row>
    <row r="6" spans="1:4">
      <c r="A6" s="2"/>
      <c r="B6" s="75" t="s">
        <v>7</v>
      </c>
      <c r="C6" s="90"/>
      <c r="D6" s="91"/>
    </row>
    <row r="7" spans="1:4">
      <c r="A7" s="2"/>
      <c r="B7" s="76" t="s">
        <v>8</v>
      </c>
      <c r="C7" s="92"/>
      <c r="D7" s="93"/>
    </row>
    <row r="8" spans="1:4">
      <c r="A8" s="2"/>
      <c r="B8" s="76" t="s">
        <v>9</v>
      </c>
      <c r="C8" s="92"/>
      <c r="D8" s="93"/>
    </row>
    <row r="9" spans="1:4">
      <c r="A9" s="2"/>
      <c r="B9" s="76" t="s">
        <v>10</v>
      </c>
      <c r="C9" s="78">
        <v>172045.88</v>
      </c>
      <c r="D9" s="80">
        <v>170828.74</v>
      </c>
    </row>
    <row r="10" spans="1:4">
      <c r="A10" s="2"/>
      <c r="B10" s="76" t="s">
        <v>11</v>
      </c>
      <c r="C10" s="82">
        <v>46192.88</v>
      </c>
      <c r="D10" s="84">
        <v>36597.949999999997</v>
      </c>
    </row>
    <row r="11" spans="1:4">
      <c r="A11" s="2"/>
      <c r="B11" s="76" t="s">
        <v>12</v>
      </c>
      <c r="C11" s="85">
        <v>218238.76</v>
      </c>
      <c r="D11" s="86">
        <v>207426.69</v>
      </c>
    </row>
    <row r="12" spans="1:4" ht="28.9" customHeight="1">
      <c r="A12" s="2"/>
      <c r="B12" s="76" t="s">
        <v>13</v>
      </c>
      <c r="C12" s="92"/>
      <c r="D12" s="93"/>
    </row>
    <row r="13" spans="1:4">
      <c r="A13" s="2"/>
      <c r="B13" s="76" t="s">
        <v>14</v>
      </c>
      <c r="C13" s="81">
        <v>0</v>
      </c>
      <c r="D13" s="83">
        <v>0</v>
      </c>
    </row>
    <row r="14" spans="1:4">
      <c r="A14" s="2"/>
      <c r="B14" s="76" t="s">
        <v>15</v>
      </c>
      <c r="C14" s="85">
        <v>0</v>
      </c>
      <c r="D14" s="86">
        <v>0</v>
      </c>
    </row>
    <row r="15" spans="1:4">
      <c r="A15" s="2"/>
      <c r="B15" s="76" t="s">
        <v>16</v>
      </c>
      <c r="C15" s="92"/>
      <c r="D15" s="93"/>
    </row>
    <row r="16" spans="1:4">
      <c r="A16" s="2"/>
      <c r="B16" s="76" t="s">
        <v>17</v>
      </c>
      <c r="C16" s="77">
        <v>0</v>
      </c>
      <c r="D16" s="79">
        <v>0</v>
      </c>
    </row>
    <row r="17" spans="1:4">
      <c r="A17" s="2"/>
      <c r="B17" s="76" t="s">
        <v>18</v>
      </c>
      <c r="C17" s="77">
        <v>0</v>
      </c>
      <c r="D17" s="79">
        <v>0</v>
      </c>
    </row>
    <row r="18" spans="1:4" ht="28.9" customHeight="1">
      <c r="A18" s="2"/>
      <c r="B18" s="76" t="s">
        <v>19</v>
      </c>
      <c r="C18" s="77">
        <v>918.33</v>
      </c>
      <c r="D18" s="80">
        <v>1224.44</v>
      </c>
    </row>
    <row r="19" spans="1:4" ht="28.9" customHeight="1">
      <c r="A19" s="2"/>
      <c r="B19" s="76" t="s">
        <v>20</v>
      </c>
      <c r="C19" s="77">
        <v>124.66</v>
      </c>
      <c r="D19" s="79">
        <v>123.91</v>
      </c>
    </row>
    <row r="20" spans="1:4" ht="28.9" customHeight="1">
      <c r="A20" s="2"/>
      <c r="B20" s="76" t="s">
        <v>21</v>
      </c>
      <c r="C20" s="77">
        <v>324.75</v>
      </c>
      <c r="D20" s="79">
        <v>324.75</v>
      </c>
    </row>
    <row r="21" spans="1:4">
      <c r="A21" s="2"/>
      <c r="B21" s="76" t="s">
        <v>22</v>
      </c>
      <c r="C21" s="77">
        <v>0</v>
      </c>
      <c r="D21" s="79">
        <v>0</v>
      </c>
    </row>
    <row r="22" spans="1:4">
      <c r="A22" s="2"/>
      <c r="B22" s="76" t="s">
        <v>23</v>
      </c>
      <c r="C22" s="77">
        <v>0</v>
      </c>
      <c r="D22" s="79">
        <v>0</v>
      </c>
    </row>
    <row r="23" spans="1:4">
      <c r="A23" s="2"/>
      <c r="B23" s="76" t="s">
        <v>24</v>
      </c>
      <c r="C23" s="77">
        <v>0</v>
      </c>
      <c r="D23" s="79">
        <v>0</v>
      </c>
    </row>
    <row r="24" spans="1:4" s="19" customFormat="1" ht="28.9" customHeight="1">
      <c r="A24" s="2"/>
      <c r="B24" s="76" t="s">
        <v>25</v>
      </c>
      <c r="C24" s="81">
        <v>0</v>
      </c>
      <c r="D24" s="83">
        <v>0</v>
      </c>
    </row>
    <row r="25" spans="1:4" ht="30" customHeight="1">
      <c r="A25" s="2"/>
      <c r="B25" s="76" t="s">
        <v>26</v>
      </c>
      <c r="C25" s="85">
        <v>1367.74</v>
      </c>
      <c r="D25" s="86">
        <v>1673.1</v>
      </c>
    </row>
    <row r="26" spans="1:4">
      <c r="A26" s="2"/>
      <c r="B26" s="76" t="s">
        <v>27</v>
      </c>
      <c r="C26" s="77">
        <v>0</v>
      </c>
      <c r="D26" s="79">
        <v>0</v>
      </c>
    </row>
    <row r="27" spans="1:4">
      <c r="A27" s="2"/>
      <c r="B27" s="76" t="s">
        <v>28</v>
      </c>
      <c r="C27" s="81">
        <v>0</v>
      </c>
      <c r="D27" s="83">
        <v>0</v>
      </c>
    </row>
    <row r="28" spans="1:4">
      <c r="A28" s="2"/>
      <c r="B28" s="76" t="s">
        <v>29</v>
      </c>
      <c r="C28" s="87">
        <v>1367.74</v>
      </c>
      <c r="D28" s="88">
        <v>1673.1</v>
      </c>
    </row>
    <row r="29" spans="1:4">
      <c r="A29" s="2"/>
      <c r="B29" s="76" t="s">
        <v>30</v>
      </c>
      <c r="C29" s="85">
        <v>219606.5</v>
      </c>
      <c r="D29" s="86">
        <v>209099.79</v>
      </c>
    </row>
    <row r="30" spans="1:4">
      <c r="A30" s="2"/>
      <c r="B30" s="76" t="s">
        <v>31</v>
      </c>
      <c r="C30" s="92"/>
      <c r="D30" s="93"/>
    </row>
    <row r="31" spans="1:4">
      <c r="A31" s="2"/>
      <c r="B31" s="76" t="s">
        <v>32</v>
      </c>
      <c r="C31" s="78">
        <v>1257.28</v>
      </c>
      <c r="D31" s="80">
        <v>1257.28</v>
      </c>
    </row>
    <row r="32" spans="1:4">
      <c r="A32" s="2"/>
      <c r="B32" s="76" t="s">
        <v>33</v>
      </c>
      <c r="C32" s="82">
        <v>-1036.3699999999999</v>
      </c>
      <c r="D32" s="83">
        <v>-815.46</v>
      </c>
    </row>
    <row r="33" spans="1:4">
      <c r="A33" s="2"/>
      <c r="B33" s="76" t="s">
        <v>34</v>
      </c>
      <c r="C33" s="87">
        <v>220.91</v>
      </c>
      <c r="D33" s="88">
        <v>441.82</v>
      </c>
    </row>
    <row r="34" spans="1:4">
      <c r="A34" s="2"/>
      <c r="B34" s="76" t="s">
        <v>35</v>
      </c>
      <c r="C34" s="85">
        <v>219827.41</v>
      </c>
      <c r="D34" s="86">
        <v>209541.61</v>
      </c>
    </row>
    <row r="35" spans="1:4">
      <c r="A35" s="2"/>
      <c r="B35" s="76" t="s">
        <v>36</v>
      </c>
      <c r="C35" s="92"/>
      <c r="D35" s="93"/>
    </row>
    <row r="36" spans="1:4">
      <c r="A36" s="2"/>
      <c r="B36" s="76" t="s">
        <v>37</v>
      </c>
      <c r="C36" s="92"/>
      <c r="D36" s="93"/>
    </row>
    <row r="37" spans="1:4">
      <c r="A37" s="2"/>
      <c r="B37" s="76" t="s">
        <v>38</v>
      </c>
      <c r="C37" s="92"/>
      <c r="D37" s="93"/>
    </row>
    <row r="38" spans="1:4" ht="28.9" customHeight="1">
      <c r="A38" s="2"/>
      <c r="B38" s="76" t="s">
        <v>39</v>
      </c>
      <c r="C38" s="92"/>
      <c r="D38" s="93"/>
    </row>
    <row r="39" spans="1:4" ht="28.9" customHeight="1">
      <c r="A39" s="2"/>
      <c r="B39" s="76" t="s">
        <v>39</v>
      </c>
      <c r="C39" s="81">
        <v>0</v>
      </c>
      <c r="D39" s="83">
        <v>0</v>
      </c>
    </row>
    <row r="40" spans="1:4">
      <c r="A40" s="2"/>
      <c r="B40" s="76" t="s">
        <v>40</v>
      </c>
      <c r="C40" s="85">
        <v>0</v>
      </c>
      <c r="D40" s="86">
        <v>0</v>
      </c>
    </row>
    <row r="41" spans="1:4">
      <c r="A41" s="2"/>
      <c r="B41" s="76" t="s">
        <v>41</v>
      </c>
      <c r="C41" s="92"/>
      <c r="D41" s="93"/>
    </row>
    <row r="42" spans="1:4">
      <c r="A42" s="2"/>
      <c r="B42" s="76" t="s">
        <v>42</v>
      </c>
      <c r="C42" s="92"/>
      <c r="D42" s="93"/>
    </row>
    <row r="43" spans="1:4">
      <c r="A43" s="2"/>
      <c r="B43" s="76" t="s">
        <v>43</v>
      </c>
      <c r="C43" s="77">
        <v>0</v>
      </c>
      <c r="D43" s="79">
        <v>0</v>
      </c>
    </row>
    <row r="44" spans="1:4">
      <c r="A44" s="2"/>
      <c r="B44" s="76" t="s">
        <v>44</v>
      </c>
      <c r="C44" s="78">
        <v>2416</v>
      </c>
      <c r="D44" s="80">
        <v>2528</v>
      </c>
    </row>
    <row r="45" spans="1:4">
      <c r="A45" s="2"/>
      <c r="B45" s="76" t="s">
        <v>45</v>
      </c>
      <c r="C45" s="78">
        <v>2560</v>
      </c>
      <c r="D45" s="79">
        <v>352</v>
      </c>
    </row>
    <row r="46" spans="1:4">
      <c r="A46" s="2"/>
      <c r="B46" s="76" t="s">
        <v>46</v>
      </c>
      <c r="C46" s="77">
        <v>39.33</v>
      </c>
      <c r="D46" s="79">
        <v>76.5</v>
      </c>
    </row>
    <row r="47" spans="1:4">
      <c r="A47" s="2"/>
      <c r="B47" s="76" t="s">
        <v>47</v>
      </c>
      <c r="C47" s="77">
        <v>172.67</v>
      </c>
      <c r="D47" s="79">
        <v>172.67</v>
      </c>
    </row>
    <row r="48" spans="1:4">
      <c r="A48" s="2"/>
      <c r="B48" s="76" t="s">
        <v>48</v>
      </c>
      <c r="C48" s="77">
        <v>0</v>
      </c>
      <c r="D48" s="79">
        <v>0</v>
      </c>
    </row>
    <row r="49" spans="1:4">
      <c r="A49" s="2"/>
      <c r="B49" s="76" t="s">
        <v>49</v>
      </c>
      <c r="C49" s="78">
        <v>1875</v>
      </c>
      <c r="D49" s="80">
        <v>1937.5</v>
      </c>
    </row>
    <row r="50" spans="1:4">
      <c r="A50" s="2"/>
      <c r="B50" s="76" t="s">
        <v>50</v>
      </c>
      <c r="C50" s="77">
        <v>14</v>
      </c>
      <c r="D50" s="79">
        <v>49</v>
      </c>
    </row>
    <row r="51" spans="1:4">
      <c r="A51" s="2"/>
      <c r="B51" s="76" t="s">
        <v>51</v>
      </c>
      <c r="C51" s="81">
        <v>0</v>
      </c>
      <c r="D51" s="83">
        <v>0</v>
      </c>
    </row>
    <row r="52" spans="1:4">
      <c r="A52" s="2"/>
      <c r="B52" s="76" t="s">
        <v>52</v>
      </c>
      <c r="C52" s="85">
        <v>7077</v>
      </c>
      <c r="D52" s="86">
        <v>5115.67</v>
      </c>
    </row>
    <row r="53" spans="1:4">
      <c r="A53" s="2"/>
      <c r="B53" s="76" t="s">
        <v>53</v>
      </c>
      <c r="C53" s="77">
        <v>0</v>
      </c>
      <c r="D53" s="79">
        <v>0</v>
      </c>
    </row>
    <row r="54" spans="1:4">
      <c r="A54" s="2"/>
      <c r="B54" s="76" t="s">
        <v>54</v>
      </c>
      <c r="C54" s="77">
        <v>0</v>
      </c>
      <c r="D54" s="79">
        <v>0</v>
      </c>
    </row>
    <row r="55" spans="1:4" ht="28.9" customHeight="1">
      <c r="A55" s="2"/>
      <c r="B55" s="76" t="s">
        <v>55</v>
      </c>
      <c r="C55" s="77">
        <v>0</v>
      </c>
      <c r="D55" s="79">
        <v>0</v>
      </c>
    </row>
    <row r="56" spans="1:4" ht="28.9" customHeight="1">
      <c r="A56" s="2"/>
      <c r="B56" s="76" t="s">
        <v>56</v>
      </c>
      <c r="C56" s="77">
        <v>0</v>
      </c>
      <c r="D56" s="79">
        <v>0</v>
      </c>
    </row>
    <row r="57" spans="1:4">
      <c r="A57" s="2"/>
      <c r="B57" s="76" t="s">
        <v>57</v>
      </c>
      <c r="C57" s="81">
        <v>0</v>
      </c>
      <c r="D57" s="83">
        <v>0</v>
      </c>
    </row>
    <row r="58" spans="1:4">
      <c r="A58" s="2"/>
      <c r="B58" s="76" t="s">
        <v>58</v>
      </c>
      <c r="C58" s="85">
        <v>0</v>
      </c>
      <c r="D58" s="86">
        <v>0</v>
      </c>
    </row>
    <row r="59" spans="1:4">
      <c r="A59" s="2"/>
      <c r="B59" s="76" t="s">
        <v>59</v>
      </c>
      <c r="C59" s="77">
        <v>0</v>
      </c>
      <c r="D59" s="79">
        <v>0</v>
      </c>
    </row>
    <row r="60" spans="1:4">
      <c r="A60" s="2"/>
      <c r="B60" s="76" t="s">
        <v>60</v>
      </c>
      <c r="C60" s="77">
        <v>0</v>
      </c>
      <c r="D60" s="79">
        <v>0</v>
      </c>
    </row>
    <row r="61" spans="1:4">
      <c r="A61" s="2"/>
      <c r="B61" s="76" t="s">
        <v>61</v>
      </c>
      <c r="C61" s="81">
        <v>0</v>
      </c>
      <c r="D61" s="83">
        <v>0</v>
      </c>
    </row>
    <row r="62" spans="1:4">
      <c r="A62" s="2"/>
      <c r="B62" s="76" t="s">
        <v>62</v>
      </c>
      <c r="C62" s="85">
        <v>0</v>
      </c>
      <c r="D62" s="86">
        <v>0</v>
      </c>
    </row>
    <row r="63" spans="1:4">
      <c r="A63" s="2"/>
      <c r="B63" s="76" t="s">
        <v>63</v>
      </c>
      <c r="C63" s="81">
        <v>0</v>
      </c>
      <c r="D63" s="83">
        <v>0</v>
      </c>
    </row>
    <row r="64" spans="1:4">
      <c r="A64" s="2"/>
      <c r="B64" s="76" t="s">
        <v>64</v>
      </c>
      <c r="C64" s="85">
        <v>7077</v>
      </c>
      <c r="D64" s="86">
        <v>5115.67</v>
      </c>
    </row>
    <row r="65" spans="1:4">
      <c r="A65" s="2"/>
      <c r="B65" s="76" t="s">
        <v>65</v>
      </c>
      <c r="C65" s="77">
        <v>0</v>
      </c>
      <c r="D65" s="79">
        <v>0</v>
      </c>
    </row>
    <row r="66" spans="1:4">
      <c r="A66" s="2"/>
      <c r="B66" s="76" t="s">
        <v>66</v>
      </c>
      <c r="C66" s="77">
        <v>0</v>
      </c>
      <c r="D66" s="79">
        <v>0</v>
      </c>
    </row>
    <row r="67" spans="1:4">
      <c r="A67" s="2"/>
      <c r="B67" s="76" t="s">
        <v>67</v>
      </c>
      <c r="C67" s="77">
        <v>0</v>
      </c>
      <c r="D67" s="79">
        <v>0</v>
      </c>
    </row>
    <row r="68" spans="1:4">
      <c r="A68" s="2"/>
      <c r="B68" s="76" t="s">
        <v>68</v>
      </c>
      <c r="C68" s="77">
        <v>0</v>
      </c>
      <c r="D68" s="79">
        <v>0</v>
      </c>
    </row>
    <row r="69" spans="1:4">
      <c r="A69" s="2"/>
      <c r="B69" s="76" t="s">
        <v>69</v>
      </c>
      <c r="C69" s="77">
        <v>0</v>
      </c>
      <c r="D69" s="79">
        <v>0</v>
      </c>
    </row>
    <row r="70" spans="1:4" ht="28.9" customHeight="1">
      <c r="A70" s="2"/>
      <c r="B70" s="76" t="s">
        <v>70</v>
      </c>
      <c r="C70" s="77">
        <v>0</v>
      </c>
      <c r="D70" s="79">
        <v>0</v>
      </c>
    </row>
    <row r="71" spans="1:4" ht="28.9" customHeight="1">
      <c r="A71" s="2"/>
      <c r="B71" s="76" t="s">
        <v>71</v>
      </c>
      <c r="C71" s="77">
        <v>0</v>
      </c>
      <c r="D71" s="79">
        <v>0</v>
      </c>
    </row>
    <row r="72" spans="1:4">
      <c r="A72" s="2"/>
      <c r="B72" s="76" t="s">
        <v>72</v>
      </c>
      <c r="C72" s="77">
        <v>0</v>
      </c>
      <c r="D72" s="79">
        <v>0</v>
      </c>
    </row>
    <row r="73" spans="1:4" ht="28.9" customHeight="1">
      <c r="A73" s="2"/>
      <c r="B73" s="76" t="s">
        <v>73</v>
      </c>
      <c r="C73" s="81">
        <v>0</v>
      </c>
      <c r="D73" s="83">
        <v>0</v>
      </c>
    </row>
    <row r="74" spans="1:4" ht="28.9" customHeight="1">
      <c r="A74" s="2"/>
      <c r="B74" s="76" t="s">
        <v>74</v>
      </c>
      <c r="C74" s="87">
        <v>0</v>
      </c>
      <c r="D74" s="88">
        <v>0</v>
      </c>
    </row>
    <row r="75" spans="1:4" ht="28.9" customHeight="1">
      <c r="A75" s="2"/>
      <c r="B75" s="76" t="s">
        <v>75</v>
      </c>
      <c r="C75" s="85">
        <v>0</v>
      </c>
      <c r="D75" s="86">
        <v>0</v>
      </c>
    </row>
    <row r="76" spans="1:4">
      <c r="A76" s="2"/>
      <c r="B76" s="76" t="s">
        <v>76</v>
      </c>
      <c r="C76" s="77">
        <v>0</v>
      </c>
      <c r="D76" s="79">
        <v>0</v>
      </c>
    </row>
    <row r="77" spans="1:4">
      <c r="A77" s="2"/>
      <c r="B77" s="76" t="s">
        <v>77</v>
      </c>
      <c r="C77" s="92"/>
      <c r="D77" s="93"/>
    </row>
    <row r="78" spans="1:4">
      <c r="A78" s="2"/>
      <c r="B78" s="76" t="s">
        <v>78</v>
      </c>
      <c r="C78" s="77">
        <v>7</v>
      </c>
      <c r="D78" s="79">
        <v>0</v>
      </c>
    </row>
    <row r="79" spans="1:4">
      <c r="A79" s="2"/>
      <c r="B79" s="76" t="s">
        <v>79</v>
      </c>
      <c r="C79" s="77">
        <v>245</v>
      </c>
      <c r="D79" s="79">
        <v>301</v>
      </c>
    </row>
    <row r="80" spans="1:4">
      <c r="A80" s="2"/>
      <c r="B80" s="76" t="s">
        <v>80</v>
      </c>
      <c r="C80" s="77">
        <v>49</v>
      </c>
      <c r="D80" s="79">
        <v>98</v>
      </c>
    </row>
    <row r="81" spans="1:4">
      <c r="A81" s="2"/>
      <c r="B81" s="76" t="s">
        <v>81</v>
      </c>
      <c r="C81" s="77">
        <v>231</v>
      </c>
      <c r="D81" s="79">
        <v>189</v>
      </c>
    </row>
    <row r="82" spans="1:4">
      <c r="A82" s="2"/>
      <c r="B82" s="76" t="s">
        <v>82</v>
      </c>
      <c r="C82" s="77">
        <v>196</v>
      </c>
      <c r="D82" s="79">
        <v>210</v>
      </c>
    </row>
    <row r="83" spans="1:4">
      <c r="A83" s="2"/>
      <c r="B83" s="76" t="s">
        <v>83</v>
      </c>
      <c r="C83" s="77">
        <v>266</v>
      </c>
      <c r="D83" s="79">
        <v>280</v>
      </c>
    </row>
    <row r="84" spans="1:4">
      <c r="A84" s="2"/>
      <c r="B84" s="76" t="s">
        <v>84</v>
      </c>
      <c r="C84" s="77">
        <v>0</v>
      </c>
      <c r="D84" s="79">
        <v>0</v>
      </c>
    </row>
    <row r="85" spans="1:4">
      <c r="A85" s="2"/>
      <c r="B85" s="76" t="s">
        <v>85</v>
      </c>
      <c r="C85" s="77">
        <v>147</v>
      </c>
      <c r="D85" s="79">
        <v>84</v>
      </c>
    </row>
    <row r="86" spans="1:4">
      <c r="A86" s="2"/>
      <c r="B86" s="76" t="s">
        <v>86</v>
      </c>
      <c r="C86" s="78">
        <v>1547</v>
      </c>
      <c r="D86" s="80">
        <v>1337</v>
      </c>
    </row>
    <row r="87" spans="1:4">
      <c r="A87" s="2"/>
      <c r="B87" s="76" t="s">
        <v>87</v>
      </c>
      <c r="C87" s="77">
        <v>245</v>
      </c>
      <c r="D87" s="79">
        <v>224</v>
      </c>
    </row>
    <row r="88" spans="1:4">
      <c r="A88" s="2"/>
      <c r="B88" s="76" t="s">
        <v>88</v>
      </c>
      <c r="C88" s="77">
        <v>154</v>
      </c>
      <c r="D88" s="79">
        <v>154</v>
      </c>
    </row>
    <row r="89" spans="1:4">
      <c r="A89" s="2"/>
      <c r="B89" s="76" t="s">
        <v>89</v>
      </c>
      <c r="C89" s="77">
        <v>0</v>
      </c>
      <c r="D89" s="79">
        <v>0</v>
      </c>
    </row>
    <row r="90" spans="1:4" ht="28.9" customHeight="1">
      <c r="A90" s="2"/>
      <c r="B90" s="76" t="s">
        <v>90</v>
      </c>
      <c r="C90" s="77">
        <v>70</v>
      </c>
      <c r="D90" s="79">
        <v>75</v>
      </c>
    </row>
    <row r="91" spans="1:4">
      <c r="A91" s="2"/>
      <c r="B91" s="76" t="s">
        <v>91</v>
      </c>
      <c r="C91" s="77">
        <v>0</v>
      </c>
      <c r="D91" s="79">
        <v>0</v>
      </c>
    </row>
    <row r="92" spans="1:4">
      <c r="A92" s="2"/>
      <c r="B92" s="76" t="s">
        <v>92</v>
      </c>
      <c r="C92" s="77">
        <v>77</v>
      </c>
      <c r="D92" s="79">
        <v>42</v>
      </c>
    </row>
    <row r="93" spans="1:4">
      <c r="A93" s="2"/>
      <c r="B93" s="76" t="s">
        <v>93</v>
      </c>
      <c r="C93" s="81">
        <v>14</v>
      </c>
      <c r="D93" s="83">
        <v>49</v>
      </c>
    </row>
    <row r="94" spans="1:4">
      <c r="A94" s="2"/>
      <c r="B94" s="76" t="s">
        <v>94</v>
      </c>
      <c r="C94" s="85">
        <v>3248</v>
      </c>
      <c r="D94" s="86">
        <v>3043</v>
      </c>
    </row>
    <row r="95" spans="1:4">
      <c r="A95" s="2"/>
      <c r="B95" s="76" t="s">
        <v>95</v>
      </c>
      <c r="C95" s="92"/>
      <c r="D95" s="93"/>
    </row>
    <row r="96" spans="1:4">
      <c r="A96" s="2"/>
      <c r="B96" s="76" t="s">
        <v>96</v>
      </c>
      <c r="C96" s="77">
        <v>0</v>
      </c>
      <c r="D96" s="79">
        <v>0</v>
      </c>
    </row>
    <row r="97" spans="1:4">
      <c r="A97" s="2"/>
      <c r="B97" s="76" t="s">
        <v>97</v>
      </c>
      <c r="C97" s="77">
        <v>0</v>
      </c>
      <c r="D97" s="79">
        <v>0</v>
      </c>
    </row>
    <row r="98" spans="1:4">
      <c r="A98" s="2"/>
      <c r="B98" s="76" t="s">
        <v>98</v>
      </c>
      <c r="C98" s="77">
        <v>0</v>
      </c>
      <c r="D98" s="79">
        <v>0</v>
      </c>
    </row>
    <row r="99" spans="1:4">
      <c r="A99" s="2"/>
      <c r="B99" s="76" t="s">
        <v>99</v>
      </c>
      <c r="C99" s="77">
        <v>0</v>
      </c>
      <c r="D99" s="79">
        <v>0</v>
      </c>
    </row>
    <row r="100" spans="1:4">
      <c r="A100" s="2"/>
      <c r="B100" s="76" t="s">
        <v>100</v>
      </c>
      <c r="C100" s="77">
        <v>0</v>
      </c>
      <c r="D100" s="79">
        <v>0</v>
      </c>
    </row>
    <row r="101" spans="1:4">
      <c r="A101" s="2"/>
      <c r="B101" s="76" t="s">
        <v>101</v>
      </c>
      <c r="C101" s="77">
        <v>0</v>
      </c>
      <c r="D101" s="79">
        <v>0</v>
      </c>
    </row>
    <row r="102" spans="1:4">
      <c r="A102" s="2"/>
      <c r="B102" s="76" t="s">
        <v>102</v>
      </c>
      <c r="C102" s="77">
        <v>0</v>
      </c>
      <c r="D102" s="79">
        <v>0</v>
      </c>
    </row>
    <row r="103" spans="1:4" ht="28.9" customHeight="1">
      <c r="A103" s="2"/>
      <c r="B103" s="76" t="s">
        <v>103</v>
      </c>
      <c r="C103" s="77">
        <v>0</v>
      </c>
      <c r="D103" s="79">
        <v>0</v>
      </c>
    </row>
    <row r="104" spans="1:4" ht="28.9" customHeight="1">
      <c r="A104" s="2"/>
      <c r="B104" s="76" t="s">
        <v>104</v>
      </c>
      <c r="C104" s="77">
        <v>0</v>
      </c>
      <c r="D104" s="79">
        <v>0</v>
      </c>
    </row>
    <row r="105" spans="1:4">
      <c r="A105" s="2"/>
      <c r="B105" s="76" t="s">
        <v>105</v>
      </c>
      <c r="C105" s="77">
        <v>0</v>
      </c>
      <c r="D105" s="79">
        <v>0</v>
      </c>
    </row>
    <row r="106" spans="1:4" s="19" customFormat="1" ht="28.9" customHeight="1">
      <c r="A106" s="2"/>
      <c r="B106" s="76" t="s">
        <v>106</v>
      </c>
      <c r="C106" s="77">
        <v>0</v>
      </c>
      <c r="D106" s="79">
        <v>0</v>
      </c>
    </row>
    <row r="107" spans="1:4">
      <c r="B107" s="76" t="s">
        <v>107</v>
      </c>
      <c r="C107" s="77">
        <v>0</v>
      </c>
      <c r="D107" s="79">
        <v>0</v>
      </c>
    </row>
    <row r="108" spans="1:4">
      <c r="B108" s="76" t="s">
        <v>108</v>
      </c>
      <c r="C108" s="77">
        <v>0</v>
      </c>
      <c r="D108" s="79">
        <v>0</v>
      </c>
    </row>
    <row r="109" spans="1:4">
      <c r="B109" s="76" t="s">
        <v>109</v>
      </c>
      <c r="C109" s="77">
        <v>0</v>
      </c>
      <c r="D109" s="79">
        <v>0</v>
      </c>
    </row>
    <row r="110" spans="1:4">
      <c r="B110" s="76" t="s">
        <v>110</v>
      </c>
      <c r="C110" s="81">
        <v>0</v>
      </c>
      <c r="D110" s="83">
        <v>0</v>
      </c>
    </row>
    <row r="111" spans="1:4">
      <c r="B111" s="76" t="s">
        <v>111</v>
      </c>
      <c r="C111" s="85">
        <v>0</v>
      </c>
      <c r="D111" s="86">
        <v>0</v>
      </c>
    </row>
    <row r="112" spans="1:4">
      <c r="B112" s="76" t="s">
        <v>112</v>
      </c>
      <c r="C112" s="92"/>
      <c r="D112" s="93"/>
    </row>
    <row r="113" spans="2:4">
      <c r="B113" s="76" t="s">
        <v>113</v>
      </c>
      <c r="C113" s="77">
        <v>0</v>
      </c>
      <c r="D113" s="79">
        <v>0</v>
      </c>
    </row>
    <row r="114" spans="2:4">
      <c r="B114" s="76" t="s">
        <v>114</v>
      </c>
      <c r="C114" s="77">
        <v>0</v>
      </c>
      <c r="D114" s="79">
        <v>0</v>
      </c>
    </row>
    <row r="115" spans="2:4">
      <c r="B115" s="76" t="s">
        <v>115</v>
      </c>
      <c r="C115" s="77">
        <v>0</v>
      </c>
      <c r="D115" s="79">
        <v>0</v>
      </c>
    </row>
    <row r="116" spans="2:4">
      <c r="B116" s="76" t="s">
        <v>116</v>
      </c>
      <c r="C116" s="77">
        <v>0</v>
      </c>
      <c r="D116" s="79">
        <v>0</v>
      </c>
    </row>
    <row r="117" spans="2:4">
      <c r="B117" s="76" t="s">
        <v>117</v>
      </c>
      <c r="C117" s="77">
        <v>0</v>
      </c>
      <c r="D117" s="79">
        <v>0</v>
      </c>
    </row>
    <row r="118" spans="2:4">
      <c r="B118" s="76" t="s">
        <v>118</v>
      </c>
      <c r="C118" s="77">
        <v>0</v>
      </c>
      <c r="D118" s="79">
        <v>0</v>
      </c>
    </row>
    <row r="119" spans="2:4">
      <c r="B119" s="76" t="s">
        <v>119</v>
      </c>
      <c r="C119" s="77">
        <v>0</v>
      </c>
      <c r="D119" s="79">
        <v>0</v>
      </c>
    </row>
    <row r="120" spans="2:4">
      <c r="B120" s="76" t="s">
        <v>120</v>
      </c>
      <c r="C120" s="77">
        <v>0</v>
      </c>
      <c r="D120" s="79">
        <v>0</v>
      </c>
    </row>
    <row r="121" spans="2:4">
      <c r="B121" s="76" t="s">
        <v>121</v>
      </c>
      <c r="C121" s="77">
        <v>0</v>
      </c>
      <c r="D121" s="79">
        <v>0</v>
      </c>
    </row>
    <row r="122" spans="2:4">
      <c r="B122" s="76" t="s">
        <v>122</v>
      </c>
      <c r="C122" s="77">
        <v>0</v>
      </c>
      <c r="D122" s="79">
        <v>0</v>
      </c>
    </row>
    <row r="123" spans="2:4">
      <c r="B123" s="76" t="s">
        <v>123</v>
      </c>
      <c r="C123" s="81">
        <v>0</v>
      </c>
      <c r="D123" s="83">
        <v>0</v>
      </c>
    </row>
    <row r="124" spans="2:4">
      <c r="B124" s="76" t="s">
        <v>124</v>
      </c>
      <c r="C124" s="87">
        <v>0</v>
      </c>
      <c r="D124" s="88">
        <v>0</v>
      </c>
    </row>
    <row r="125" spans="2:4">
      <c r="B125" s="76" t="s">
        <v>125</v>
      </c>
      <c r="C125" s="85">
        <v>3248</v>
      </c>
      <c r="D125" s="86">
        <v>3043</v>
      </c>
    </row>
    <row r="126" spans="2:4">
      <c r="B126" s="76" t="s">
        <v>126</v>
      </c>
      <c r="C126" s="92"/>
      <c r="D126" s="93"/>
    </row>
    <row r="127" spans="2:4">
      <c r="B127" s="76" t="s">
        <v>127</v>
      </c>
      <c r="C127" s="92"/>
      <c r="D127" s="93"/>
    </row>
    <row r="128" spans="2:4">
      <c r="B128" s="76" t="s">
        <v>128</v>
      </c>
      <c r="C128" s="77">
        <v>60</v>
      </c>
      <c r="D128" s="79">
        <v>90</v>
      </c>
    </row>
    <row r="129" spans="2:4">
      <c r="B129" s="76" t="s">
        <v>129</v>
      </c>
      <c r="C129" s="77">
        <v>204</v>
      </c>
      <c r="D129" s="79">
        <v>114</v>
      </c>
    </row>
    <row r="130" spans="2:4">
      <c r="B130" s="76" t="s">
        <v>130</v>
      </c>
      <c r="C130" s="77">
        <v>102</v>
      </c>
      <c r="D130" s="79">
        <v>102</v>
      </c>
    </row>
    <row r="131" spans="2:4">
      <c r="B131" s="76" t="s">
        <v>131</v>
      </c>
      <c r="C131" s="77">
        <v>432</v>
      </c>
      <c r="D131" s="79">
        <v>432</v>
      </c>
    </row>
    <row r="132" spans="2:4">
      <c r="B132" s="76" t="s">
        <v>132</v>
      </c>
      <c r="C132" s="77">
        <v>144</v>
      </c>
      <c r="D132" s="79">
        <v>180</v>
      </c>
    </row>
    <row r="133" spans="2:4">
      <c r="B133" s="76" t="s">
        <v>133</v>
      </c>
      <c r="C133" s="77">
        <v>108</v>
      </c>
      <c r="D133" s="79">
        <v>60</v>
      </c>
    </row>
    <row r="134" spans="2:4">
      <c r="B134" s="76" t="s">
        <v>134</v>
      </c>
      <c r="C134" s="77">
        <v>139</v>
      </c>
      <c r="D134" s="79">
        <v>205</v>
      </c>
    </row>
    <row r="135" spans="2:4">
      <c r="B135" s="76" t="s">
        <v>135</v>
      </c>
      <c r="C135" s="77">
        <v>66</v>
      </c>
      <c r="D135" s="79">
        <v>48</v>
      </c>
    </row>
    <row r="136" spans="2:4">
      <c r="B136" s="76" t="s">
        <v>136</v>
      </c>
      <c r="C136" s="77">
        <v>138</v>
      </c>
      <c r="D136" s="79">
        <v>90</v>
      </c>
    </row>
    <row r="137" spans="2:4">
      <c r="B137" s="76" t="s">
        <v>137</v>
      </c>
      <c r="C137" s="77">
        <v>390</v>
      </c>
      <c r="D137" s="79">
        <v>336</v>
      </c>
    </row>
    <row r="138" spans="2:4">
      <c r="B138" s="76" t="s">
        <v>138</v>
      </c>
      <c r="C138" s="82">
        <v>1530</v>
      </c>
      <c r="D138" s="84">
        <v>1638</v>
      </c>
    </row>
    <row r="139" spans="2:4">
      <c r="B139" s="76" t="s">
        <v>139</v>
      </c>
      <c r="C139" s="85">
        <v>3313</v>
      </c>
      <c r="D139" s="86">
        <v>3295</v>
      </c>
    </row>
    <row r="140" spans="2:4">
      <c r="B140" s="76" t="s">
        <v>140</v>
      </c>
      <c r="C140" s="92"/>
      <c r="D140" s="93"/>
    </row>
    <row r="141" spans="2:4">
      <c r="B141" s="76" t="s">
        <v>141</v>
      </c>
      <c r="C141" s="77">
        <v>0</v>
      </c>
      <c r="D141" s="79">
        <v>0</v>
      </c>
    </row>
    <row r="142" spans="2:4">
      <c r="B142" s="76" t="s">
        <v>142</v>
      </c>
      <c r="C142" s="77">
        <v>0</v>
      </c>
      <c r="D142" s="79">
        <v>0</v>
      </c>
    </row>
    <row r="143" spans="2:4">
      <c r="B143" s="76" t="s">
        <v>143</v>
      </c>
      <c r="C143" s="77">
        <v>0</v>
      </c>
      <c r="D143" s="79">
        <v>0</v>
      </c>
    </row>
    <row r="144" spans="2:4">
      <c r="B144" s="76" t="s">
        <v>144</v>
      </c>
      <c r="C144" s="77">
        <v>0</v>
      </c>
      <c r="D144" s="79">
        <v>0</v>
      </c>
    </row>
    <row r="145" spans="2:4">
      <c r="B145" s="76" t="s">
        <v>145</v>
      </c>
      <c r="C145" s="77">
        <v>0</v>
      </c>
      <c r="D145" s="79">
        <v>0</v>
      </c>
    </row>
    <row r="146" spans="2:4">
      <c r="B146" s="76" t="s">
        <v>146</v>
      </c>
      <c r="C146" s="77">
        <v>0</v>
      </c>
      <c r="D146" s="79">
        <v>0</v>
      </c>
    </row>
    <row r="147" spans="2:4">
      <c r="B147" s="76" t="s">
        <v>147</v>
      </c>
      <c r="C147" s="77">
        <v>0</v>
      </c>
      <c r="D147" s="79">
        <v>0</v>
      </c>
    </row>
    <row r="148" spans="2:4">
      <c r="B148" s="76" t="s">
        <v>148</v>
      </c>
      <c r="C148" s="81">
        <v>0</v>
      </c>
      <c r="D148" s="83">
        <v>0</v>
      </c>
    </row>
    <row r="149" spans="2:4">
      <c r="B149" s="76" t="s">
        <v>149</v>
      </c>
      <c r="C149" s="85">
        <v>0</v>
      </c>
      <c r="D149" s="86">
        <v>0</v>
      </c>
    </row>
    <row r="150" spans="2:4">
      <c r="B150" s="76" t="s">
        <v>150</v>
      </c>
      <c r="C150" s="92"/>
      <c r="D150" s="93"/>
    </row>
    <row r="151" spans="2:4">
      <c r="B151" s="76" t="s">
        <v>151</v>
      </c>
      <c r="C151" s="77">
        <v>0</v>
      </c>
      <c r="D151" s="79">
        <v>0</v>
      </c>
    </row>
    <row r="152" spans="2:4">
      <c r="B152" s="76" t="s">
        <v>152</v>
      </c>
      <c r="C152" s="77">
        <v>0</v>
      </c>
      <c r="D152" s="79">
        <v>0</v>
      </c>
    </row>
    <row r="153" spans="2:4">
      <c r="B153" s="76" t="s">
        <v>153</v>
      </c>
      <c r="C153" s="77">
        <v>0</v>
      </c>
      <c r="D153" s="79">
        <v>0</v>
      </c>
    </row>
    <row r="154" spans="2:4">
      <c r="B154" s="76" t="s">
        <v>154</v>
      </c>
      <c r="C154" s="81">
        <v>0</v>
      </c>
      <c r="D154" s="83">
        <v>0</v>
      </c>
    </row>
    <row r="155" spans="2:4">
      <c r="B155" s="76" t="s">
        <v>155</v>
      </c>
      <c r="C155" s="87">
        <v>0</v>
      </c>
      <c r="D155" s="88">
        <v>0</v>
      </c>
    </row>
    <row r="156" spans="2:4">
      <c r="B156" s="76" t="s">
        <v>156</v>
      </c>
      <c r="C156" s="85">
        <v>3313</v>
      </c>
      <c r="D156" s="86">
        <v>3295</v>
      </c>
    </row>
    <row r="157" spans="2:4">
      <c r="B157" s="76" t="s">
        <v>157</v>
      </c>
      <c r="C157" s="77">
        <v>0</v>
      </c>
      <c r="D157" s="79">
        <v>56</v>
      </c>
    </row>
    <row r="158" spans="2:4">
      <c r="B158" s="76" t="s">
        <v>158</v>
      </c>
      <c r="C158" s="77">
        <v>0</v>
      </c>
      <c r="D158" s="79">
        <v>0</v>
      </c>
    </row>
    <row r="159" spans="2:4">
      <c r="B159" s="76" t="s">
        <v>159</v>
      </c>
      <c r="C159" s="81">
        <v>0</v>
      </c>
      <c r="D159" s="83">
        <v>0</v>
      </c>
    </row>
    <row r="160" spans="2:4">
      <c r="B160" s="76" t="s">
        <v>160</v>
      </c>
      <c r="C160" s="87">
        <v>13638</v>
      </c>
      <c r="D160" s="88">
        <v>11509.67</v>
      </c>
    </row>
    <row r="161" spans="2:4">
      <c r="B161" s="76" t="s">
        <v>161</v>
      </c>
      <c r="C161" s="87">
        <v>13638</v>
      </c>
      <c r="D161" s="88">
        <v>11509.67</v>
      </c>
    </row>
    <row r="162" spans="2:4">
      <c r="B162" s="76" t="s">
        <v>162</v>
      </c>
      <c r="C162" s="85">
        <v>13638</v>
      </c>
      <c r="D162" s="86">
        <v>11509.67</v>
      </c>
    </row>
    <row r="163" spans="2:4">
      <c r="B163" s="76" t="s">
        <v>163</v>
      </c>
      <c r="C163" s="92"/>
      <c r="D163" s="93"/>
    </row>
    <row r="164" spans="2:4">
      <c r="B164" s="76" t="s">
        <v>164</v>
      </c>
      <c r="C164" s="78">
        <v>107832.91</v>
      </c>
      <c r="D164" s="80">
        <v>90279.05</v>
      </c>
    </row>
    <row r="165" spans="2:4">
      <c r="B165" s="76" t="s">
        <v>165</v>
      </c>
      <c r="C165" s="77">
        <v>29.85</v>
      </c>
      <c r="D165" s="79">
        <v>0</v>
      </c>
    </row>
    <row r="166" spans="2:4">
      <c r="B166" s="76" t="s">
        <v>166</v>
      </c>
      <c r="C166" s="92"/>
      <c r="D166" s="93"/>
    </row>
    <row r="167" spans="2:4">
      <c r="B167" s="76" t="s">
        <v>167</v>
      </c>
      <c r="C167" s="77">
        <v>28.45</v>
      </c>
      <c r="D167" s="80">
        <v>3436.52</v>
      </c>
    </row>
    <row r="168" spans="2:4">
      <c r="B168" s="76" t="s">
        <v>168</v>
      </c>
      <c r="C168" s="78">
        <v>6022.77</v>
      </c>
      <c r="D168" s="80">
        <v>5798.77</v>
      </c>
    </row>
    <row r="169" spans="2:4">
      <c r="B169" s="76" t="s">
        <v>169</v>
      </c>
      <c r="C169" s="78">
        <v>2807.24</v>
      </c>
      <c r="D169" s="80">
        <v>2654.41</v>
      </c>
    </row>
    <row r="170" spans="2:4">
      <c r="B170" s="76" t="s">
        <v>170</v>
      </c>
      <c r="C170" s="78">
        <v>5123.55</v>
      </c>
      <c r="D170" s="80">
        <v>4892.72</v>
      </c>
    </row>
    <row r="171" spans="2:4">
      <c r="B171" s="76" t="s">
        <v>171</v>
      </c>
      <c r="C171" s="77">
        <v>647.07000000000005</v>
      </c>
      <c r="D171" s="79">
        <v>542.24</v>
      </c>
    </row>
    <row r="172" spans="2:4">
      <c r="B172" s="76" t="s">
        <v>172</v>
      </c>
      <c r="C172" s="78">
        <v>4180.8900000000003</v>
      </c>
      <c r="D172" s="80">
        <v>3964.77</v>
      </c>
    </row>
    <row r="173" spans="2:4">
      <c r="B173" s="76" t="s">
        <v>173</v>
      </c>
      <c r="C173" s="78">
        <v>1363.03</v>
      </c>
      <c r="D173" s="80">
        <v>1309.2</v>
      </c>
    </row>
    <row r="174" spans="2:4">
      <c r="B174" s="76" t="s">
        <v>174</v>
      </c>
      <c r="C174" s="78">
        <v>2136.35</v>
      </c>
      <c r="D174" s="80">
        <v>2003.35</v>
      </c>
    </row>
    <row r="175" spans="2:4">
      <c r="B175" s="76" t="s">
        <v>175</v>
      </c>
      <c r="C175" s="78">
        <v>1897.86</v>
      </c>
      <c r="D175" s="80">
        <v>1650.66</v>
      </c>
    </row>
    <row r="176" spans="2:4">
      <c r="B176" s="76" t="s">
        <v>176</v>
      </c>
      <c r="C176" s="81">
        <v>894</v>
      </c>
      <c r="D176" s="83">
        <v>790</v>
      </c>
    </row>
    <row r="177" spans="2:4">
      <c r="B177" s="76" t="s">
        <v>177</v>
      </c>
      <c r="C177" s="85">
        <v>25101.21</v>
      </c>
      <c r="D177" s="86">
        <v>27042.639999999999</v>
      </c>
    </row>
    <row r="178" spans="2:4">
      <c r="B178" s="76" t="s">
        <v>178</v>
      </c>
      <c r="C178" s="92"/>
      <c r="D178" s="93"/>
    </row>
    <row r="179" spans="2:4">
      <c r="B179" s="76" t="s">
        <v>179</v>
      </c>
      <c r="C179" s="78">
        <v>3051.61</v>
      </c>
      <c r="D179" s="80">
        <v>3217.22</v>
      </c>
    </row>
    <row r="180" spans="2:4">
      <c r="B180" s="76" t="s">
        <v>180</v>
      </c>
      <c r="C180" s="78">
        <v>2302.7800000000002</v>
      </c>
      <c r="D180" s="80">
        <v>2106.7800000000002</v>
      </c>
    </row>
    <row r="181" spans="2:4">
      <c r="B181" s="76" t="s">
        <v>181</v>
      </c>
      <c r="C181" s="77">
        <v>0</v>
      </c>
      <c r="D181" s="79">
        <v>0</v>
      </c>
    </row>
    <row r="182" spans="2:4">
      <c r="B182" s="76" t="s">
        <v>182</v>
      </c>
      <c r="C182" s="78">
        <v>4285.24</v>
      </c>
      <c r="D182" s="80">
        <v>3914.41</v>
      </c>
    </row>
    <row r="183" spans="2:4">
      <c r="B183" s="76" t="s">
        <v>183</v>
      </c>
      <c r="C183" s="78">
        <v>1028.6099999999999</v>
      </c>
      <c r="D183" s="79">
        <v>930.61</v>
      </c>
    </row>
    <row r="184" spans="2:4">
      <c r="B184" s="76" t="s">
        <v>184</v>
      </c>
      <c r="C184" s="78">
        <v>2532.5</v>
      </c>
      <c r="D184" s="80">
        <v>2338.5</v>
      </c>
    </row>
    <row r="185" spans="2:4">
      <c r="B185" s="76" t="s">
        <v>185</v>
      </c>
      <c r="C185" s="77">
        <v>0</v>
      </c>
      <c r="D185" s="79">
        <v>0</v>
      </c>
    </row>
    <row r="186" spans="2:4">
      <c r="B186" s="76" t="s">
        <v>186</v>
      </c>
      <c r="C186" s="78">
        <v>3979.13</v>
      </c>
      <c r="D186" s="80">
        <v>3839.13</v>
      </c>
    </row>
    <row r="187" spans="2:4">
      <c r="B187" s="76" t="s">
        <v>187</v>
      </c>
      <c r="C187" s="78">
        <v>1271.3</v>
      </c>
      <c r="D187" s="80">
        <v>1166.3</v>
      </c>
    </row>
    <row r="188" spans="2:4">
      <c r="B188" s="76" t="s">
        <v>188</v>
      </c>
      <c r="C188" s="77">
        <v>692.66</v>
      </c>
      <c r="D188" s="79">
        <v>481.8</v>
      </c>
    </row>
    <row r="189" spans="2:4">
      <c r="B189" s="76" t="s">
        <v>189</v>
      </c>
      <c r="C189" s="78">
        <v>3139.94</v>
      </c>
      <c r="D189" s="80">
        <v>2888.11</v>
      </c>
    </row>
    <row r="190" spans="2:4">
      <c r="B190" s="76" t="s">
        <v>190</v>
      </c>
      <c r="C190" s="78">
        <v>3605.44</v>
      </c>
      <c r="D190" s="80">
        <v>3307.03</v>
      </c>
    </row>
    <row r="191" spans="2:4">
      <c r="B191" s="76" t="s">
        <v>191</v>
      </c>
      <c r="C191" s="82">
        <v>1693.14</v>
      </c>
      <c r="D191" s="84">
        <v>1490.31</v>
      </c>
    </row>
    <row r="192" spans="2:4">
      <c r="B192" s="76" t="s">
        <v>192</v>
      </c>
      <c r="C192" s="85">
        <v>27582.35</v>
      </c>
      <c r="D192" s="86">
        <v>25680.2</v>
      </c>
    </row>
    <row r="193" spans="2:4">
      <c r="B193" s="76" t="s">
        <v>193</v>
      </c>
      <c r="C193" s="82">
        <v>45643.09</v>
      </c>
      <c r="D193" s="84">
        <v>55030.05</v>
      </c>
    </row>
    <row r="194" spans="2:4">
      <c r="B194" s="76" t="s">
        <v>194</v>
      </c>
      <c r="C194" s="87">
        <v>206189.41</v>
      </c>
      <c r="D194" s="88">
        <v>198031.94</v>
      </c>
    </row>
    <row r="195" spans="2:4">
      <c r="B195" s="89" t="s">
        <v>195</v>
      </c>
      <c r="C195" s="87">
        <v>219827.41</v>
      </c>
      <c r="D195" s="88">
        <v>209541.61</v>
      </c>
    </row>
    <row r="196" spans="2:4">
      <c r="B196" s="73"/>
      <c r="C196" s="74"/>
      <c r="D196" s="74"/>
    </row>
    <row r="197" spans="2:4">
      <c r="B197" s="73"/>
      <c r="C197" s="94"/>
      <c r="D197" s="94"/>
    </row>
    <row r="198" spans="2:4">
      <c r="B198" s="73"/>
      <c r="C198" s="94"/>
      <c r="D198" s="94"/>
    </row>
    <row r="199" spans="2:4">
      <c r="B199" s="42"/>
      <c r="C199" s="32"/>
      <c r="D199" s="32"/>
    </row>
    <row r="200" spans="2:4">
      <c r="C200" s="32"/>
      <c r="D200" s="32"/>
    </row>
    <row r="201" spans="2:4">
      <c r="C201" s="32"/>
      <c r="D201" s="32"/>
    </row>
    <row r="202" spans="2:4">
      <c r="C202" s="32"/>
      <c r="D202" s="32"/>
    </row>
    <row r="203" spans="2:4">
      <c r="C203" s="32"/>
      <c r="D203" s="32"/>
    </row>
    <row r="204" spans="2:4">
      <c r="C204" s="32"/>
      <c r="D204" s="32"/>
    </row>
    <row r="205" spans="2:4">
      <c r="C205" s="32"/>
      <c r="D205" s="32"/>
    </row>
    <row r="206" spans="2:4">
      <c r="C206" s="32"/>
      <c r="D206" s="32"/>
    </row>
    <row r="207" spans="2:4">
      <c r="C207" s="32"/>
      <c r="D207" s="32"/>
    </row>
    <row r="208" spans="2:4">
      <c r="C208" s="32"/>
      <c r="D208" s="32"/>
    </row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25"/>
  <sheetViews>
    <sheetView workbookViewId="0">
      <pane xSplit="8" ySplit="5" topLeftCell="I6" activePane="bottomRight" state="frozenSplit"/>
      <selection pane="bottomRight" activeCell="I6" sqref="I6"/>
      <selection pane="bottomLeft" activeCell="A6" sqref="A6"/>
      <selection pane="topRight" activeCell="I1" sqref="I1"/>
    </sheetView>
  </sheetViews>
  <sheetFormatPr defaultRowHeight="15"/>
  <cols>
    <col min="1" max="3" width="3" style="42" customWidth="1"/>
    <col min="4" max="7" width="3" style="46" customWidth="1"/>
    <col min="8" max="8" width="29.28515625" style="46" customWidth="1"/>
    <col min="9" max="10" width="10.85546875" style="32" customWidth="1"/>
    <col min="11" max="11" width="11.7109375" customWidth="1"/>
    <col min="12" max="12" width="11.42578125" style="32" customWidth="1"/>
    <col min="13" max="16384" width="9.140625" style="32"/>
  </cols>
  <sheetData>
    <row r="1" spans="1:12" ht="15.75">
      <c r="A1" s="3" t="s">
        <v>0</v>
      </c>
      <c r="B1" s="36"/>
      <c r="C1" s="36"/>
      <c r="D1" s="45"/>
      <c r="E1" s="45"/>
      <c r="F1" s="45"/>
      <c r="G1" s="45"/>
      <c r="H1" s="45"/>
      <c r="I1" s="37"/>
      <c r="J1" s="37"/>
      <c r="K1" s="1"/>
      <c r="L1" s="38"/>
    </row>
    <row r="2" spans="1:12" ht="18">
      <c r="A2" s="4" t="s">
        <v>196</v>
      </c>
      <c r="B2" s="36"/>
      <c r="C2" s="36"/>
      <c r="D2" s="45"/>
      <c r="E2" s="45"/>
      <c r="F2" s="45"/>
      <c r="G2" s="45"/>
      <c r="H2" s="45"/>
      <c r="I2" s="37"/>
      <c r="J2" s="37"/>
      <c r="K2" s="1"/>
      <c r="L2" s="39"/>
    </row>
    <row r="3" spans="1:12">
      <c r="A3" s="5" t="s">
        <v>197</v>
      </c>
      <c r="B3" s="36"/>
      <c r="C3" s="36"/>
      <c r="D3" s="45"/>
      <c r="E3" s="45"/>
      <c r="F3" s="45"/>
      <c r="G3" s="45"/>
      <c r="H3" s="45"/>
      <c r="I3" s="37"/>
      <c r="J3" s="37"/>
      <c r="K3" s="1"/>
      <c r="L3" s="38"/>
    </row>
    <row r="4" spans="1:12">
      <c r="A4" s="36"/>
      <c r="B4" s="36"/>
      <c r="C4" s="36"/>
      <c r="D4" s="45"/>
      <c r="E4" s="45"/>
      <c r="F4" s="45"/>
      <c r="G4" s="45"/>
      <c r="H4" s="45"/>
      <c r="I4" s="6"/>
      <c r="J4" s="6"/>
      <c r="K4" s="27"/>
      <c r="L4" s="6"/>
    </row>
    <row r="5" spans="1:12" s="41" customFormat="1">
      <c r="A5" s="40"/>
      <c r="B5" s="40"/>
      <c r="C5" s="40"/>
      <c r="D5" s="45"/>
      <c r="E5" s="45"/>
      <c r="F5" s="45"/>
      <c r="G5" s="45"/>
      <c r="H5" s="45"/>
      <c r="I5" s="23" t="s">
        <v>198</v>
      </c>
      <c r="J5" s="23" t="s">
        <v>199</v>
      </c>
      <c r="K5" s="23" t="s">
        <v>200</v>
      </c>
      <c r="L5" s="23" t="s">
        <v>201</v>
      </c>
    </row>
    <row r="6" spans="1:12">
      <c r="A6" s="36"/>
      <c r="B6" s="36"/>
      <c r="C6" s="36"/>
      <c r="D6" s="46" t="s">
        <v>202</v>
      </c>
      <c r="E6" s="45"/>
      <c r="F6" s="45"/>
      <c r="G6" s="45"/>
      <c r="H6" s="47"/>
      <c r="I6" s="43"/>
      <c r="J6" s="11"/>
      <c r="K6" s="7"/>
      <c r="L6" s="12"/>
    </row>
    <row r="7" spans="1:12">
      <c r="A7" s="36"/>
      <c r="B7" s="36"/>
      <c r="C7" s="36"/>
      <c r="D7" s="45"/>
      <c r="E7" s="46" t="s">
        <v>203</v>
      </c>
      <c r="F7" s="45"/>
      <c r="G7" s="45"/>
      <c r="H7" s="47"/>
      <c r="I7" s="44"/>
      <c r="J7" s="52"/>
      <c r="K7" s="95"/>
      <c r="L7" s="50"/>
    </row>
    <row r="8" spans="1:12">
      <c r="A8" s="36"/>
      <c r="B8" s="36"/>
      <c r="C8" s="36"/>
      <c r="D8" s="45"/>
      <c r="E8" s="45"/>
      <c r="F8" s="46" t="s">
        <v>204</v>
      </c>
      <c r="G8" s="45"/>
      <c r="H8" s="32"/>
      <c r="I8" s="48">
        <v>1952</v>
      </c>
      <c r="J8" s="53">
        <v>36368</v>
      </c>
      <c r="K8" s="55">
        <v>56064</v>
      </c>
      <c r="L8" s="50">
        <f>J8/K8</f>
        <v>0.64868721461187218</v>
      </c>
    </row>
    <row r="9" spans="1:12">
      <c r="A9" s="36"/>
      <c r="B9" s="36"/>
      <c r="C9" s="36"/>
      <c r="D9" s="45"/>
      <c r="E9" s="45"/>
      <c r="F9" s="46" t="s">
        <v>205</v>
      </c>
      <c r="G9" s="45"/>
      <c r="H9" s="32"/>
      <c r="I9" s="48">
        <v>0</v>
      </c>
      <c r="J9" s="53">
        <v>13392</v>
      </c>
      <c r="K9" s="55">
        <v>17280</v>
      </c>
      <c r="L9" s="50">
        <f t="shared" ref="L9:L12" si="0">J9/K9</f>
        <v>0.77500000000000002</v>
      </c>
    </row>
    <row r="10" spans="1:12">
      <c r="A10" s="36"/>
      <c r="B10" s="36"/>
      <c r="C10" s="36"/>
      <c r="D10" s="45"/>
      <c r="E10" s="45"/>
      <c r="F10" s="46" t="s">
        <v>206</v>
      </c>
      <c r="G10" s="45"/>
      <c r="H10" s="32"/>
      <c r="I10" s="48">
        <v>0</v>
      </c>
      <c r="J10" s="53">
        <v>796.17</v>
      </c>
      <c r="K10" s="55">
        <v>1180</v>
      </c>
      <c r="L10" s="50">
        <f t="shared" si="0"/>
        <v>0.67472033898305084</v>
      </c>
    </row>
    <row r="11" spans="1:12">
      <c r="A11" s="36"/>
      <c r="B11" s="36"/>
      <c r="C11" s="36"/>
      <c r="D11" s="45"/>
      <c r="E11" s="45"/>
      <c r="F11" s="46" t="s">
        <v>207</v>
      </c>
      <c r="G11" s="45"/>
      <c r="H11" s="32"/>
      <c r="I11" s="48">
        <v>388.5</v>
      </c>
      <c r="J11" s="53">
        <v>1942.5</v>
      </c>
      <c r="K11" s="55">
        <v>2072</v>
      </c>
      <c r="L11" s="50">
        <f t="shared" si="0"/>
        <v>0.9375</v>
      </c>
    </row>
    <row r="12" spans="1:12">
      <c r="A12" s="36"/>
      <c r="B12" s="36"/>
      <c r="C12" s="36"/>
      <c r="D12" s="45"/>
      <c r="E12" s="45"/>
      <c r="F12" s="46" t="s">
        <v>208</v>
      </c>
      <c r="G12" s="45"/>
      <c r="H12" s="32"/>
      <c r="I12" s="49">
        <v>0</v>
      </c>
      <c r="J12" s="54">
        <v>0</v>
      </c>
      <c r="K12" s="54">
        <v>518</v>
      </c>
      <c r="L12" s="51">
        <f t="shared" si="0"/>
        <v>0</v>
      </c>
    </row>
    <row r="13" spans="1:12">
      <c r="A13" s="36"/>
      <c r="B13" s="36"/>
      <c r="C13" s="36"/>
      <c r="D13" s="45"/>
      <c r="E13" s="46" t="s">
        <v>209</v>
      </c>
      <c r="F13" s="45"/>
      <c r="G13" s="45"/>
      <c r="H13" s="47"/>
      <c r="I13" s="48">
        <f>SUM(I8:I12)</f>
        <v>2340.5</v>
      </c>
      <c r="J13" s="48">
        <f>SUM(J8:J12)</f>
        <v>52498.67</v>
      </c>
      <c r="K13" s="55">
        <f>SUM(K8:K12)</f>
        <v>77114</v>
      </c>
      <c r="L13" s="50">
        <f>J13/K13</f>
        <v>0.68079298181912495</v>
      </c>
    </row>
    <row r="14" spans="1:12">
      <c r="A14" s="36"/>
      <c r="B14" s="36"/>
      <c r="C14" s="36"/>
      <c r="D14" s="45"/>
      <c r="E14" s="45"/>
      <c r="F14" s="45"/>
      <c r="G14" s="45"/>
      <c r="I14" s="48"/>
      <c r="J14" s="53"/>
      <c r="K14" s="55"/>
      <c r="L14" s="50"/>
    </row>
    <row r="15" spans="1:12">
      <c r="A15" s="36"/>
      <c r="B15" s="36"/>
      <c r="C15" s="36"/>
      <c r="D15" s="45"/>
      <c r="E15" s="46" t="s">
        <v>210</v>
      </c>
      <c r="F15" s="45"/>
      <c r="G15" s="45"/>
      <c r="H15" s="47"/>
      <c r="I15" s="48"/>
      <c r="J15" s="53"/>
      <c r="K15" s="55"/>
      <c r="L15" s="50"/>
    </row>
    <row r="16" spans="1:12" ht="28.9" customHeight="1">
      <c r="A16" s="36"/>
      <c r="B16" s="36"/>
      <c r="C16" s="36"/>
      <c r="D16" s="45"/>
      <c r="E16" s="45"/>
      <c r="F16" s="46" t="s">
        <v>211</v>
      </c>
      <c r="G16" s="45"/>
      <c r="H16" s="47"/>
      <c r="I16" s="48">
        <v>1050</v>
      </c>
      <c r="J16" s="53">
        <v>2100</v>
      </c>
      <c r="K16" s="55">
        <v>7800</v>
      </c>
      <c r="L16" s="50">
        <f t="shared" ref="L16:L20" si="1">J16/K16</f>
        <v>0.26923076923076922</v>
      </c>
    </row>
    <row r="17" spans="1:12">
      <c r="A17" s="36"/>
      <c r="B17" s="36"/>
      <c r="C17" s="36"/>
      <c r="D17" s="45"/>
      <c r="E17" s="45"/>
      <c r="F17" s="46" t="s">
        <v>212</v>
      </c>
      <c r="G17" s="45"/>
      <c r="H17" s="47"/>
      <c r="I17" s="48">
        <v>600</v>
      </c>
      <c r="J17" s="53">
        <v>1200</v>
      </c>
      <c r="K17" s="55">
        <v>3300</v>
      </c>
      <c r="L17" s="50">
        <f t="shared" si="1"/>
        <v>0.36363636363636365</v>
      </c>
    </row>
    <row r="18" spans="1:12">
      <c r="A18" s="36"/>
      <c r="B18" s="36"/>
      <c r="C18" s="36"/>
      <c r="D18" s="45"/>
      <c r="E18" s="45"/>
      <c r="F18" s="46" t="s">
        <v>213</v>
      </c>
      <c r="G18" s="45"/>
      <c r="H18" s="47"/>
      <c r="I18" s="48">
        <v>350</v>
      </c>
      <c r="J18" s="53">
        <v>875</v>
      </c>
      <c r="K18" s="55">
        <v>1050</v>
      </c>
      <c r="L18" s="50">
        <f t="shared" si="1"/>
        <v>0.83333333333333337</v>
      </c>
    </row>
    <row r="19" spans="1:12">
      <c r="A19" s="36"/>
      <c r="B19" s="36"/>
      <c r="C19" s="36"/>
      <c r="D19" s="45"/>
      <c r="E19" s="45"/>
      <c r="F19" s="46" t="s">
        <v>214</v>
      </c>
      <c r="G19" s="45"/>
      <c r="H19" s="47"/>
      <c r="I19" s="49">
        <v>200</v>
      </c>
      <c r="J19" s="54">
        <v>400</v>
      </c>
      <c r="K19" s="54">
        <v>600</v>
      </c>
      <c r="L19" s="51">
        <f t="shared" si="1"/>
        <v>0.66666666666666663</v>
      </c>
    </row>
    <row r="20" spans="1:12">
      <c r="A20" s="36"/>
      <c r="B20" s="36"/>
      <c r="C20" s="36"/>
      <c r="D20" s="45"/>
      <c r="E20" s="46" t="s">
        <v>215</v>
      </c>
      <c r="F20" s="45"/>
      <c r="G20" s="45"/>
      <c r="H20" s="47"/>
      <c r="I20" s="48">
        <f>SUM(I16:I19)</f>
        <v>2200</v>
      </c>
      <c r="J20" s="48">
        <f t="shared" ref="J20:K20" si="2">SUM(J16:J19)</f>
        <v>4575</v>
      </c>
      <c r="K20" s="96">
        <f>SUM(K16:K19)</f>
        <v>12750</v>
      </c>
      <c r="L20" s="50">
        <f t="shared" si="1"/>
        <v>0.35882352941176471</v>
      </c>
    </row>
    <row r="21" spans="1:12">
      <c r="A21" s="36"/>
      <c r="B21" s="36"/>
      <c r="C21" s="36"/>
      <c r="D21" s="45"/>
      <c r="F21" s="45"/>
      <c r="G21" s="45"/>
      <c r="H21" s="47"/>
      <c r="I21" s="48"/>
      <c r="J21" s="53"/>
      <c r="K21" s="55"/>
      <c r="L21" s="50"/>
    </row>
    <row r="22" spans="1:12">
      <c r="A22" s="36"/>
      <c r="B22" s="36"/>
      <c r="C22" s="36"/>
      <c r="D22" s="45"/>
      <c r="E22" s="46" t="s">
        <v>216</v>
      </c>
      <c r="F22" s="45"/>
      <c r="G22" s="45"/>
      <c r="H22" s="32"/>
      <c r="I22" s="48"/>
      <c r="J22" s="53"/>
      <c r="K22" s="55"/>
      <c r="L22" s="50"/>
    </row>
    <row r="23" spans="1:12">
      <c r="A23" s="36"/>
      <c r="B23" s="36"/>
      <c r="C23" s="36"/>
      <c r="D23" s="45"/>
      <c r="E23" s="45"/>
      <c r="F23" s="46" t="s">
        <v>217</v>
      </c>
      <c r="G23" s="45"/>
      <c r="H23" s="32"/>
      <c r="I23" s="48">
        <v>50</v>
      </c>
      <c r="J23" s="53">
        <v>50</v>
      </c>
      <c r="K23" s="55">
        <v>50</v>
      </c>
      <c r="L23" s="50">
        <f t="shared" ref="L23:L27" si="3">J23/K23</f>
        <v>1</v>
      </c>
    </row>
    <row r="24" spans="1:12">
      <c r="A24" s="36"/>
      <c r="B24" s="36"/>
      <c r="C24" s="36"/>
      <c r="D24" s="45"/>
      <c r="E24" s="45"/>
      <c r="F24" s="46" t="s">
        <v>218</v>
      </c>
      <c r="G24" s="45"/>
      <c r="H24" s="32"/>
      <c r="I24" s="48">
        <v>0</v>
      </c>
      <c r="J24" s="53">
        <v>70</v>
      </c>
      <c r="K24" s="55">
        <v>210</v>
      </c>
      <c r="L24" s="50">
        <f t="shared" si="3"/>
        <v>0.33333333333333331</v>
      </c>
    </row>
    <row r="25" spans="1:12">
      <c r="A25" s="36"/>
      <c r="B25" s="36"/>
      <c r="C25" s="36"/>
      <c r="D25" s="45"/>
      <c r="E25" s="45"/>
      <c r="F25" s="46" t="s">
        <v>219</v>
      </c>
      <c r="G25" s="45"/>
      <c r="H25" s="32"/>
      <c r="I25" s="48">
        <v>90</v>
      </c>
      <c r="J25" s="53">
        <v>90</v>
      </c>
      <c r="K25" s="55">
        <v>180</v>
      </c>
      <c r="L25" s="50">
        <f t="shared" si="3"/>
        <v>0.5</v>
      </c>
    </row>
    <row r="26" spans="1:12">
      <c r="A26" s="36"/>
      <c r="B26" s="36"/>
      <c r="C26" s="36"/>
      <c r="D26" s="45"/>
      <c r="E26" s="45"/>
      <c r="F26" s="46" t="s">
        <v>220</v>
      </c>
      <c r="G26" s="45"/>
      <c r="H26" s="32"/>
      <c r="I26" s="49">
        <v>0</v>
      </c>
      <c r="J26" s="54">
        <v>0</v>
      </c>
      <c r="K26" s="54">
        <v>100</v>
      </c>
      <c r="L26" s="51">
        <f t="shared" si="3"/>
        <v>0</v>
      </c>
    </row>
    <row r="27" spans="1:12">
      <c r="A27" s="36"/>
      <c r="B27" s="36"/>
      <c r="C27" s="36"/>
      <c r="D27" s="45"/>
      <c r="E27" s="46" t="s">
        <v>221</v>
      </c>
      <c r="F27" s="45"/>
      <c r="G27" s="45"/>
      <c r="H27" s="32"/>
      <c r="I27" s="48">
        <f>SUM(I23:I26)</f>
        <v>140</v>
      </c>
      <c r="J27" s="48">
        <f>SUM(J23:J26)</f>
        <v>210</v>
      </c>
      <c r="K27" s="96">
        <f>SUM(K23:K26)</f>
        <v>540</v>
      </c>
      <c r="L27" s="50">
        <f t="shared" si="3"/>
        <v>0.3888888888888889</v>
      </c>
    </row>
    <row r="28" spans="1:12">
      <c r="A28" s="36"/>
      <c r="B28" s="36"/>
      <c r="C28" s="36"/>
      <c r="D28" s="45"/>
      <c r="E28" s="19" t="s">
        <v>222</v>
      </c>
      <c r="F28" s="45"/>
      <c r="G28" s="45"/>
      <c r="H28" s="32"/>
      <c r="I28" s="48">
        <v>20</v>
      </c>
      <c r="J28" s="48">
        <v>20</v>
      </c>
      <c r="K28" s="96">
        <v>0</v>
      </c>
      <c r="L28" s="50">
        <v>0</v>
      </c>
    </row>
    <row r="29" spans="1:12">
      <c r="A29" s="36"/>
      <c r="B29" s="36"/>
      <c r="C29" s="36"/>
      <c r="D29" s="45"/>
      <c r="E29" s="45"/>
      <c r="F29" s="45"/>
      <c r="G29" s="45"/>
      <c r="I29" s="48"/>
      <c r="J29" s="48"/>
      <c r="K29" s="96"/>
      <c r="L29" s="50"/>
    </row>
    <row r="30" spans="1:12">
      <c r="A30" s="36"/>
      <c r="B30" s="36"/>
      <c r="C30" s="36"/>
      <c r="D30" s="45"/>
      <c r="E30" s="46" t="s">
        <v>223</v>
      </c>
      <c r="F30" s="45"/>
      <c r="G30" s="45"/>
      <c r="H30" s="32"/>
      <c r="I30" s="48"/>
      <c r="J30" s="53"/>
      <c r="K30" s="55"/>
      <c r="L30" s="50"/>
    </row>
    <row r="31" spans="1:12">
      <c r="A31" s="36"/>
      <c r="B31" s="36"/>
      <c r="C31" s="36"/>
      <c r="D31" s="45"/>
      <c r="F31" s="46" t="s">
        <v>224</v>
      </c>
      <c r="G31" s="45"/>
      <c r="H31" s="32"/>
      <c r="I31" s="48">
        <v>0</v>
      </c>
      <c r="J31" s="53">
        <v>0</v>
      </c>
      <c r="K31" s="55"/>
      <c r="L31" s="50"/>
    </row>
    <row r="32" spans="1:12">
      <c r="A32" s="36"/>
      <c r="B32" s="36"/>
      <c r="C32" s="36"/>
      <c r="D32" s="45"/>
      <c r="E32" s="45"/>
      <c r="F32" s="46" t="s">
        <v>225</v>
      </c>
      <c r="G32" s="45"/>
      <c r="H32" s="32"/>
      <c r="I32" s="48">
        <v>35</v>
      </c>
      <c r="J32" s="53">
        <v>60</v>
      </c>
      <c r="K32" s="55">
        <v>100</v>
      </c>
      <c r="L32" s="50">
        <f>J32/K32</f>
        <v>0.6</v>
      </c>
    </row>
    <row r="33" spans="1:12">
      <c r="A33" s="36"/>
      <c r="B33" s="36"/>
      <c r="C33" s="36"/>
      <c r="D33" s="45"/>
      <c r="E33" s="45"/>
      <c r="F33" s="46" t="s">
        <v>226</v>
      </c>
      <c r="G33" s="45"/>
      <c r="H33" s="32"/>
      <c r="I33" s="48">
        <v>0</v>
      </c>
      <c r="J33" s="53">
        <v>0</v>
      </c>
      <c r="K33" s="55"/>
      <c r="L33" s="50"/>
    </row>
    <row r="34" spans="1:12" ht="28.9" customHeight="1">
      <c r="A34" s="36"/>
      <c r="B34" s="36"/>
      <c r="C34" s="36"/>
      <c r="D34" s="45"/>
      <c r="E34" s="45"/>
      <c r="F34" s="46" t="s">
        <v>227</v>
      </c>
      <c r="G34" s="45"/>
      <c r="H34" s="32"/>
      <c r="I34" s="48">
        <v>1237.5</v>
      </c>
      <c r="J34" s="53">
        <v>18150</v>
      </c>
      <c r="K34" s="55">
        <v>20850</v>
      </c>
      <c r="L34" s="50">
        <f t="shared" ref="L34:L37" si="4">J34/K34</f>
        <v>0.87050359712230219</v>
      </c>
    </row>
    <row r="35" spans="1:12">
      <c r="A35" s="36"/>
      <c r="B35" s="36"/>
      <c r="C35" s="36"/>
      <c r="D35" s="45"/>
      <c r="E35" s="45"/>
      <c r="F35" s="46" t="s">
        <v>228</v>
      </c>
      <c r="H35" s="32"/>
      <c r="I35" s="48">
        <v>1.46</v>
      </c>
      <c r="J35" s="53">
        <v>4.24</v>
      </c>
      <c r="K35" s="55">
        <v>30</v>
      </c>
      <c r="L35" s="50">
        <f t="shared" si="4"/>
        <v>0.14133333333333334</v>
      </c>
    </row>
    <row r="36" spans="1:12">
      <c r="A36" s="36"/>
      <c r="B36" s="36"/>
      <c r="C36" s="36"/>
      <c r="D36" s="45"/>
      <c r="E36" s="45"/>
      <c r="F36" s="46" t="s">
        <v>229</v>
      </c>
      <c r="H36" s="32"/>
      <c r="I36" s="48">
        <v>0</v>
      </c>
      <c r="J36" s="53">
        <v>40</v>
      </c>
      <c r="K36" s="55">
        <v>80</v>
      </c>
      <c r="L36" s="50">
        <f t="shared" si="4"/>
        <v>0.5</v>
      </c>
    </row>
    <row r="37" spans="1:12">
      <c r="A37" s="36"/>
      <c r="B37" s="36"/>
      <c r="C37" s="36"/>
      <c r="D37" s="45"/>
      <c r="E37" s="45"/>
      <c r="F37" s="46" t="s">
        <v>230</v>
      </c>
      <c r="H37" s="32"/>
      <c r="I37" s="49">
        <v>650</v>
      </c>
      <c r="J37" s="54">
        <v>1700</v>
      </c>
      <c r="K37" s="54">
        <v>750</v>
      </c>
      <c r="L37" s="51">
        <f t="shared" si="4"/>
        <v>2.2666666666666666</v>
      </c>
    </row>
    <row r="38" spans="1:12">
      <c r="A38" s="36"/>
      <c r="B38" s="36"/>
      <c r="C38" s="36"/>
      <c r="D38" s="45"/>
      <c r="E38" s="46" t="s">
        <v>231</v>
      </c>
      <c r="F38" s="45"/>
      <c r="G38" s="45"/>
      <c r="H38" s="32"/>
      <c r="I38" s="48">
        <f>SUM(I31:I37)</f>
        <v>1923.96</v>
      </c>
      <c r="J38" s="48">
        <f>SUM(J31:J37)</f>
        <v>19954.240000000002</v>
      </c>
      <c r="K38" s="96">
        <f>SUM(K32:K37)</f>
        <v>21810</v>
      </c>
      <c r="L38" s="50">
        <f>J38/K38</f>
        <v>0.9149124254928932</v>
      </c>
    </row>
    <row r="39" spans="1:12">
      <c r="A39" s="36"/>
      <c r="B39" s="36"/>
      <c r="C39" s="36"/>
      <c r="D39" s="45"/>
      <c r="F39" s="45"/>
      <c r="G39" s="45"/>
      <c r="H39" s="32"/>
      <c r="I39" s="48"/>
      <c r="J39" s="53"/>
      <c r="K39" s="55"/>
      <c r="L39" s="50"/>
    </row>
    <row r="40" spans="1:12">
      <c r="A40" s="36"/>
      <c r="B40" s="36"/>
      <c r="C40" s="36"/>
      <c r="D40" s="45"/>
      <c r="E40" s="46" t="s">
        <v>232</v>
      </c>
      <c r="F40" s="45"/>
      <c r="G40" s="45"/>
      <c r="H40" s="32"/>
      <c r="I40" s="48"/>
      <c r="J40" s="53"/>
      <c r="K40" s="55"/>
      <c r="L40" s="50"/>
    </row>
    <row r="41" spans="1:12">
      <c r="A41" s="36"/>
      <c r="B41" s="36"/>
      <c r="C41" s="36"/>
      <c r="D41" s="45"/>
      <c r="E41" s="45"/>
      <c r="F41" s="46" t="s">
        <v>233</v>
      </c>
      <c r="G41" s="32"/>
      <c r="H41" s="32"/>
      <c r="I41" s="48"/>
      <c r="J41" s="53"/>
      <c r="K41" s="55"/>
      <c r="L41" s="50"/>
    </row>
    <row r="42" spans="1:12" ht="28.9" customHeight="1">
      <c r="A42" s="36"/>
      <c r="B42" s="36"/>
      <c r="C42" s="36"/>
      <c r="D42" s="45"/>
      <c r="E42" s="45"/>
      <c r="F42" s="45"/>
      <c r="G42" s="46" t="s">
        <v>234</v>
      </c>
      <c r="H42" s="32"/>
      <c r="I42" s="48">
        <v>0</v>
      </c>
      <c r="J42" s="53">
        <v>0</v>
      </c>
      <c r="K42" s="55">
        <v>0</v>
      </c>
      <c r="L42" s="50">
        <v>0</v>
      </c>
    </row>
    <row r="43" spans="1:12">
      <c r="A43" s="36"/>
      <c r="B43" s="36"/>
      <c r="C43" s="36"/>
      <c r="D43" s="45"/>
      <c r="E43" s="45"/>
      <c r="F43" s="45"/>
      <c r="G43" s="46" t="s">
        <v>235</v>
      </c>
      <c r="H43" s="32"/>
      <c r="I43" s="49">
        <v>0</v>
      </c>
      <c r="J43" s="54">
        <v>0</v>
      </c>
      <c r="K43" s="54">
        <v>0</v>
      </c>
      <c r="L43" s="51">
        <v>0</v>
      </c>
    </row>
    <row r="44" spans="1:12">
      <c r="A44" s="36"/>
      <c r="B44" s="36"/>
      <c r="C44" s="36"/>
      <c r="D44" s="45"/>
      <c r="E44" s="45"/>
      <c r="F44" s="46" t="s">
        <v>236</v>
      </c>
      <c r="G44" s="32"/>
      <c r="H44" s="32"/>
      <c r="I44" s="49">
        <f>SUM(I41:I43)</f>
        <v>0</v>
      </c>
      <c r="J44" s="54">
        <f>SUM(J42:J43)</f>
        <v>0</v>
      </c>
      <c r="K44" s="54">
        <f>SUM(K42:K43)</f>
        <v>0</v>
      </c>
      <c r="L44" s="51">
        <v>0</v>
      </c>
    </row>
    <row r="45" spans="1:12">
      <c r="A45" s="36"/>
      <c r="B45" s="36"/>
      <c r="C45" s="36"/>
      <c r="D45" s="45"/>
      <c r="E45" s="46" t="s">
        <v>237</v>
      </c>
      <c r="F45" s="45"/>
      <c r="G45" s="45"/>
      <c r="H45" s="32"/>
      <c r="I45" s="48">
        <f>I44</f>
        <v>0</v>
      </c>
      <c r="J45" s="48">
        <f>J44</f>
        <v>0</v>
      </c>
      <c r="K45" s="96">
        <f>K44</f>
        <v>0</v>
      </c>
      <c r="L45" s="50">
        <v>0</v>
      </c>
    </row>
    <row r="46" spans="1:12">
      <c r="A46" s="36"/>
      <c r="B46" s="36"/>
      <c r="C46" s="36"/>
      <c r="D46" s="45"/>
      <c r="F46" s="45"/>
      <c r="G46" s="45"/>
      <c r="H46" s="32"/>
      <c r="I46" s="48"/>
      <c r="J46" s="48"/>
      <c r="K46" s="96"/>
      <c r="L46" s="50"/>
    </row>
    <row r="47" spans="1:12" ht="28.9" customHeight="1">
      <c r="A47" s="36"/>
      <c r="B47" s="36"/>
      <c r="C47" s="36"/>
      <c r="D47" s="45"/>
      <c r="E47" s="46" t="s">
        <v>238</v>
      </c>
      <c r="F47" s="45"/>
      <c r="G47" s="45"/>
      <c r="H47" s="32"/>
      <c r="I47" s="48"/>
      <c r="J47" s="53"/>
      <c r="K47" s="55"/>
      <c r="L47" s="50"/>
    </row>
    <row r="48" spans="1:12" ht="28.9" customHeight="1">
      <c r="A48" s="36"/>
      <c r="B48" s="36"/>
      <c r="C48" s="36"/>
      <c r="D48" s="45"/>
      <c r="E48" s="45"/>
      <c r="F48" s="46" t="s">
        <v>239</v>
      </c>
      <c r="G48" s="45"/>
      <c r="H48" s="32"/>
      <c r="I48" s="48">
        <v>0</v>
      </c>
      <c r="J48" s="53">
        <v>58</v>
      </c>
      <c r="K48" s="55">
        <v>87</v>
      </c>
      <c r="L48" s="50">
        <f t="shared" ref="L48:L75" si="5">J48/K48</f>
        <v>0.66666666666666663</v>
      </c>
    </row>
    <row r="49" spans="1:12">
      <c r="A49" s="36"/>
      <c r="B49" s="36"/>
      <c r="C49" s="36"/>
      <c r="D49" s="45"/>
      <c r="E49" s="45"/>
      <c r="F49" s="46" t="s">
        <v>240</v>
      </c>
      <c r="G49" s="45"/>
      <c r="H49" s="32"/>
      <c r="I49" s="48">
        <v>29</v>
      </c>
      <c r="J49" s="53">
        <v>29</v>
      </c>
      <c r="K49" s="55">
        <v>29</v>
      </c>
      <c r="L49" s="50">
        <f t="shared" si="5"/>
        <v>1</v>
      </c>
    </row>
    <row r="50" spans="1:12">
      <c r="A50" s="36"/>
      <c r="B50" s="36"/>
      <c r="C50" s="36"/>
      <c r="D50" s="45"/>
      <c r="E50" s="45"/>
      <c r="F50" s="46" t="s">
        <v>241</v>
      </c>
      <c r="G50" s="45"/>
      <c r="H50" s="32"/>
      <c r="I50" s="48">
        <v>0</v>
      </c>
      <c r="J50" s="53">
        <v>0</v>
      </c>
      <c r="K50" s="55">
        <v>29</v>
      </c>
      <c r="L50" s="50">
        <f t="shared" si="5"/>
        <v>0</v>
      </c>
    </row>
    <row r="51" spans="1:12">
      <c r="A51" s="36"/>
      <c r="B51" s="36"/>
      <c r="C51" s="36"/>
      <c r="D51" s="45"/>
      <c r="E51" s="45"/>
      <c r="F51" s="46" t="s">
        <v>242</v>
      </c>
      <c r="G51" s="45"/>
      <c r="H51" s="32"/>
      <c r="I51" s="48">
        <v>0</v>
      </c>
      <c r="J51" s="53">
        <v>0</v>
      </c>
      <c r="K51" s="55">
        <v>29</v>
      </c>
      <c r="L51" s="50">
        <f t="shared" si="5"/>
        <v>0</v>
      </c>
    </row>
    <row r="52" spans="1:12">
      <c r="A52" s="36"/>
      <c r="B52" s="36"/>
      <c r="C52" s="36"/>
      <c r="D52" s="45"/>
      <c r="E52" s="45"/>
      <c r="F52" s="46" t="s">
        <v>243</v>
      </c>
      <c r="G52" s="45"/>
      <c r="H52" s="32"/>
      <c r="I52" s="48">
        <v>0</v>
      </c>
      <c r="J52" s="53">
        <v>0</v>
      </c>
      <c r="K52" s="55">
        <v>29</v>
      </c>
      <c r="L52" s="50">
        <f t="shared" si="5"/>
        <v>0</v>
      </c>
    </row>
    <row r="53" spans="1:12">
      <c r="A53" s="36"/>
      <c r="B53" s="36"/>
      <c r="C53" s="36"/>
      <c r="D53" s="45"/>
      <c r="E53" s="45"/>
      <c r="F53" s="46" t="s">
        <v>244</v>
      </c>
      <c r="G53" s="45"/>
      <c r="H53" s="32"/>
      <c r="I53" s="48">
        <v>0</v>
      </c>
      <c r="J53" s="53">
        <v>0</v>
      </c>
      <c r="K53" s="55">
        <v>58</v>
      </c>
      <c r="L53" s="50">
        <f t="shared" si="5"/>
        <v>0</v>
      </c>
    </row>
    <row r="54" spans="1:12">
      <c r="A54" s="36"/>
      <c r="B54" s="36"/>
      <c r="C54" s="36"/>
      <c r="D54" s="45"/>
      <c r="E54" s="45"/>
      <c r="F54" s="46" t="s">
        <v>245</v>
      </c>
      <c r="G54" s="45"/>
      <c r="H54" s="32"/>
      <c r="I54" s="48">
        <v>0</v>
      </c>
      <c r="J54" s="53">
        <v>0</v>
      </c>
      <c r="K54" s="55">
        <v>58</v>
      </c>
      <c r="L54" s="50">
        <f t="shared" si="5"/>
        <v>0</v>
      </c>
    </row>
    <row r="55" spans="1:12">
      <c r="A55" s="36"/>
      <c r="B55" s="36"/>
      <c r="C55" s="36"/>
      <c r="D55" s="45"/>
      <c r="E55" s="45"/>
      <c r="F55" s="46" t="s">
        <v>246</v>
      </c>
      <c r="G55" s="45"/>
      <c r="H55" s="32"/>
      <c r="I55" s="48">
        <v>0</v>
      </c>
      <c r="J55" s="53">
        <v>29</v>
      </c>
      <c r="K55" s="55">
        <v>58</v>
      </c>
      <c r="L55" s="50">
        <f t="shared" si="5"/>
        <v>0.5</v>
      </c>
    </row>
    <row r="56" spans="1:12">
      <c r="A56" s="36"/>
      <c r="B56" s="36"/>
      <c r="C56" s="36"/>
      <c r="D56" s="45"/>
      <c r="E56" s="45"/>
      <c r="F56" s="46" t="s">
        <v>247</v>
      </c>
      <c r="G56" s="45"/>
      <c r="H56" s="32"/>
      <c r="I56" s="48">
        <v>0</v>
      </c>
      <c r="J56" s="53">
        <v>0</v>
      </c>
      <c r="K56" s="55">
        <v>29</v>
      </c>
      <c r="L56" s="50">
        <f t="shared" si="5"/>
        <v>0</v>
      </c>
    </row>
    <row r="57" spans="1:12">
      <c r="A57" s="36"/>
      <c r="B57" s="36"/>
      <c r="C57" s="36"/>
      <c r="D57" s="45"/>
      <c r="E57" s="45"/>
      <c r="F57" s="46" t="s">
        <v>248</v>
      </c>
      <c r="G57" s="45"/>
      <c r="H57" s="32"/>
      <c r="I57" s="48">
        <v>0</v>
      </c>
      <c r="J57" s="53">
        <v>0</v>
      </c>
      <c r="K57" s="55">
        <v>29</v>
      </c>
      <c r="L57" s="50">
        <f t="shared" si="5"/>
        <v>0</v>
      </c>
    </row>
    <row r="58" spans="1:12">
      <c r="A58" s="36"/>
      <c r="B58" s="36"/>
      <c r="C58" s="36"/>
      <c r="D58" s="45"/>
      <c r="E58" s="45"/>
      <c r="F58" s="46" t="s">
        <v>249</v>
      </c>
      <c r="G58" s="45"/>
      <c r="H58" s="32"/>
      <c r="I58" s="48">
        <v>29</v>
      </c>
      <c r="J58" s="53">
        <v>29</v>
      </c>
      <c r="K58" s="55">
        <v>58</v>
      </c>
      <c r="L58" s="50">
        <f t="shared" si="5"/>
        <v>0.5</v>
      </c>
    </row>
    <row r="59" spans="1:12">
      <c r="A59" s="36"/>
      <c r="B59" s="36"/>
      <c r="C59" s="36"/>
      <c r="D59" s="45"/>
      <c r="E59" s="45"/>
      <c r="F59" s="46" t="s">
        <v>250</v>
      </c>
      <c r="G59" s="45"/>
      <c r="H59" s="32"/>
      <c r="I59" s="48">
        <v>0</v>
      </c>
      <c r="J59" s="53">
        <v>29</v>
      </c>
      <c r="K59" s="55">
        <v>29</v>
      </c>
      <c r="L59" s="50">
        <f t="shared" si="5"/>
        <v>1</v>
      </c>
    </row>
    <row r="60" spans="1:12">
      <c r="A60" s="36"/>
      <c r="B60" s="36"/>
      <c r="C60" s="36"/>
      <c r="D60" s="45"/>
      <c r="E60" s="45"/>
      <c r="F60" s="46" t="s">
        <v>251</v>
      </c>
      <c r="G60" s="45"/>
      <c r="H60" s="32"/>
      <c r="I60" s="48">
        <v>0</v>
      </c>
      <c r="J60" s="53">
        <v>0</v>
      </c>
      <c r="K60" s="55">
        <v>29</v>
      </c>
      <c r="L60" s="50">
        <f t="shared" si="5"/>
        <v>0</v>
      </c>
    </row>
    <row r="61" spans="1:12">
      <c r="A61" s="36"/>
      <c r="B61" s="36"/>
      <c r="C61" s="36"/>
      <c r="D61" s="45"/>
      <c r="E61" s="45"/>
      <c r="F61" s="46" t="s">
        <v>252</v>
      </c>
      <c r="G61" s="45"/>
      <c r="H61" s="32"/>
      <c r="I61" s="48">
        <v>29</v>
      </c>
      <c r="J61" s="53">
        <v>29</v>
      </c>
      <c r="K61" s="55">
        <v>29</v>
      </c>
      <c r="L61" s="50">
        <f t="shared" si="5"/>
        <v>1</v>
      </c>
    </row>
    <row r="62" spans="1:12">
      <c r="A62" s="36"/>
      <c r="B62" s="36"/>
      <c r="C62" s="36"/>
      <c r="D62" s="45"/>
      <c r="E62" s="45"/>
      <c r="F62" s="46" t="s">
        <v>253</v>
      </c>
      <c r="G62" s="45"/>
      <c r="H62" s="32"/>
      <c r="I62" s="48">
        <v>0</v>
      </c>
      <c r="J62" s="53">
        <v>0</v>
      </c>
      <c r="K62" s="55">
        <v>58</v>
      </c>
      <c r="L62" s="50">
        <f t="shared" si="5"/>
        <v>0</v>
      </c>
    </row>
    <row r="63" spans="1:12">
      <c r="A63" s="36"/>
      <c r="B63" s="36"/>
      <c r="C63" s="36"/>
      <c r="D63" s="45"/>
      <c r="E63" s="45"/>
      <c r="F63" s="46" t="s">
        <v>254</v>
      </c>
      <c r="G63" s="45"/>
      <c r="H63" s="32"/>
      <c r="I63" s="48">
        <v>0</v>
      </c>
      <c r="J63" s="53">
        <v>0</v>
      </c>
      <c r="K63" s="55">
        <v>29</v>
      </c>
      <c r="L63" s="50">
        <f t="shared" si="5"/>
        <v>0</v>
      </c>
    </row>
    <row r="64" spans="1:12">
      <c r="A64" s="36"/>
      <c r="B64" s="36"/>
      <c r="C64" s="36"/>
      <c r="D64" s="45"/>
      <c r="E64" s="45"/>
      <c r="F64" s="46" t="s">
        <v>255</v>
      </c>
      <c r="G64" s="45"/>
      <c r="H64" s="32"/>
      <c r="I64" s="48">
        <v>0</v>
      </c>
      <c r="J64" s="53">
        <v>29</v>
      </c>
      <c r="K64" s="55">
        <v>29</v>
      </c>
      <c r="L64" s="50">
        <f t="shared" si="5"/>
        <v>1</v>
      </c>
    </row>
    <row r="65" spans="1:12">
      <c r="A65" s="36"/>
      <c r="B65" s="36"/>
      <c r="C65" s="36"/>
      <c r="D65" s="45"/>
      <c r="E65" s="45"/>
      <c r="F65" s="46" t="s">
        <v>256</v>
      </c>
      <c r="G65" s="45"/>
      <c r="H65" s="32"/>
      <c r="I65" s="48">
        <v>0</v>
      </c>
      <c r="J65" s="53">
        <v>29</v>
      </c>
      <c r="K65" s="55">
        <v>116</v>
      </c>
      <c r="L65" s="50">
        <f t="shared" si="5"/>
        <v>0.25</v>
      </c>
    </row>
    <row r="66" spans="1:12">
      <c r="A66" s="36"/>
      <c r="B66" s="36"/>
      <c r="C66" s="36"/>
      <c r="D66" s="45"/>
      <c r="E66" s="45"/>
      <c r="F66" s="46" t="s">
        <v>257</v>
      </c>
      <c r="G66" s="45"/>
      <c r="H66" s="32"/>
      <c r="I66" s="48">
        <v>69</v>
      </c>
      <c r="J66" s="53">
        <v>69</v>
      </c>
      <c r="K66" s="55">
        <v>58</v>
      </c>
      <c r="L66" s="50">
        <f t="shared" si="5"/>
        <v>1.1896551724137931</v>
      </c>
    </row>
    <row r="67" spans="1:12">
      <c r="A67" s="36"/>
      <c r="B67" s="36"/>
      <c r="C67" s="36"/>
      <c r="D67" s="45"/>
      <c r="E67" s="45"/>
      <c r="F67" s="46" t="s">
        <v>258</v>
      </c>
      <c r="G67" s="45"/>
      <c r="H67" s="32"/>
      <c r="I67" s="48">
        <v>0</v>
      </c>
      <c r="J67" s="53">
        <v>0</v>
      </c>
      <c r="K67" s="55">
        <v>58</v>
      </c>
      <c r="L67" s="50">
        <f t="shared" si="5"/>
        <v>0</v>
      </c>
    </row>
    <row r="68" spans="1:12">
      <c r="A68" s="36"/>
      <c r="B68" s="36"/>
      <c r="C68" s="36"/>
      <c r="D68" s="45"/>
      <c r="E68" s="45"/>
      <c r="F68" s="46" t="s">
        <v>259</v>
      </c>
      <c r="G68" s="45"/>
      <c r="H68" s="32"/>
      <c r="I68" s="48">
        <v>0</v>
      </c>
      <c r="J68" s="53">
        <v>0</v>
      </c>
      <c r="K68" s="55">
        <v>29</v>
      </c>
      <c r="L68" s="50">
        <f t="shared" si="5"/>
        <v>0</v>
      </c>
    </row>
    <row r="69" spans="1:12">
      <c r="A69" s="36"/>
      <c r="B69" s="36"/>
      <c r="C69" s="36"/>
      <c r="D69" s="45"/>
      <c r="E69" s="45"/>
      <c r="F69" s="46" t="s">
        <v>260</v>
      </c>
      <c r="G69" s="45"/>
      <c r="H69" s="32"/>
      <c r="I69" s="48">
        <v>0</v>
      </c>
      <c r="J69" s="53">
        <v>0</v>
      </c>
      <c r="K69" s="55">
        <v>58</v>
      </c>
      <c r="L69" s="50">
        <f t="shared" si="5"/>
        <v>0</v>
      </c>
    </row>
    <row r="70" spans="1:12">
      <c r="A70" s="36"/>
      <c r="B70" s="36"/>
      <c r="C70" s="36"/>
      <c r="D70" s="45"/>
      <c r="E70" s="45"/>
      <c r="F70" s="46" t="s">
        <v>261</v>
      </c>
      <c r="G70" s="45"/>
      <c r="H70" s="32"/>
      <c r="I70" s="48">
        <v>0</v>
      </c>
      <c r="J70" s="53">
        <v>29</v>
      </c>
      <c r="K70" s="55">
        <v>58</v>
      </c>
      <c r="L70" s="50">
        <f t="shared" si="5"/>
        <v>0.5</v>
      </c>
    </row>
    <row r="71" spans="1:12">
      <c r="A71" s="36"/>
      <c r="B71" s="36"/>
      <c r="C71" s="36"/>
      <c r="D71" s="45"/>
      <c r="E71" s="45"/>
      <c r="F71" s="46" t="s">
        <v>262</v>
      </c>
      <c r="G71" s="45"/>
      <c r="H71" s="32"/>
      <c r="I71" s="48">
        <v>0</v>
      </c>
      <c r="J71" s="53">
        <v>0</v>
      </c>
      <c r="K71" s="55">
        <v>58</v>
      </c>
      <c r="L71" s="50">
        <f t="shared" si="5"/>
        <v>0</v>
      </c>
    </row>
    <row r="72" spans="1:12">
      <c r="A72" s="36"/>
      <c r="B72" s="36"/>
      <c r="C72" s="36"/>
      <c r="D72" s="45"/>
      <c r="E72" s="45"/>
      <c r="F72" s="46" t="s">
        <v>263</v>
      </c>
      <c r="G72" s="45"/>
      <c r="H72" s="32"/>
      <c r="I72" s="48">
        <v>1064</v>
      </c>
      <c r="J72" s="53">
        <v>1064</v>
      </c>
      <c r="K72" s="55">
        <v>760</v>
      </c>
      <c r="L72" s="50">
        <f t="shared" si="5"/>
        <v>1.4</v>
      </c>
    </row>
    <row r="73" spans="1:12">
      <c r="A73" s="36"/>
      <c r="B73" s="36"/>
      <c r="C73" s="36"/>
      <c r="D73" s="45"/>
      <c r="E73" s="45"/>
      <c r="F73" s="46" t="s">
        <v>264</v>
      </c>
      <c r="G73" s="45"/>
      <c r="H73" s="32"/>
      <c r="I73" s="48">
        <v>0</v>
      </c>
      <c r="J73" s="53">
        <v>0</v>
      </c>
      <c r="K73" s="55">
        <v>760</v>
      </c>
      <c r="L73" s="50">
        <f t="shared" si="5"/>
        <v>0</v>
      </c>
    </row>
    <row r="74" spans="1:12">
      <c r="A74" s="36"/>
      <c r="B74" s="36"/>
      <c r="C74" s="36"/>
      <c r="D74" s="45"/>
      <c r="E74" s="45"/>
      <c r="F74" s="46" t="s">
        <v>265</v>
      </c>
      <c r="G74" s="45"/>
      <c r="H74" s="32"/>
      <c r="I74" s="48">
        <v>0</v>
      </c>
      <c r="J74" s="53">
        <v>0</v>
      </c>
      <c r="K74" s="55">
        <v>760</v>
      </c>
      <c r="L74" s="50">
        <f t="shared" si="5"/>
        <v>0</v>
      </c>
    </row>
    <row r="75" spans="1:12">
      <c r="A75" s="36"/>
      <c r="B75" s="36"/>
      <c r="C75" s="36"/>
      <c r="D75" s="45"/>
      <c r="E75" s="46" t="s">
        <v>266</v>
      </c>
      <c r="F75" s="45"/>
      <c r="G75" s="45"/>
      <c r="H75" s="32"/>
      <c r="I75" s="56">
        <f>SUM(I48:I74)</f>
        <v>1220</v>
      </c>
      <c r="J75" s="56">
        <f>SUM(J48:J74)</f>
        <v>1423</v>
      </c>
      <c r="K75" s="56">
        <f>SUM(K48:K74)</f>
        <v>3411</v>
      </c>
      <c r="L75" s="58">
        <f t="shared" si="5"/>
        <v>0.41717971269422455</v>
      </c>
    </row>
    <row r="76" spans="1:12">
      <c r="A76" s="36"/>
      <c r="B76" s="36"/>
      <c r="C76" s="36"/>
      <c r="D76" s="45"/>
      <c r="F76" s="45"/>
      <c r="G76" s="45"/>
      <c r="H76" s="32"/>
      <c r="I76" s="48"/>
      <c r="J76" s="53"/>
      <c r="K76" s="55"/>
      <c r="L76" s="50"/>
    </row>
    <row r="77" spans="1:12">
      <c r="A77" s="36"/>
      <c r="B77" s="36"/>
      <c r="C77" s="36"/>
      <c r="D77" s="45"/>
      <c r="E77" s="46" t="s">
        <v>267</v>
      </c>
      <c r="F77" s="45"/>
      <c r="G77" s="45"/>
      <c r="H77" s="32"/>
      <c r="I77" s="48"/>
      <c r="J77" s="53"/>
      <c r="K77" s="55"/>
      <c r="L77" s="50"/>
    </row>
    <row r="78" spans="1:12">
      <c r="A78" s="36"/>
      <c r="B78" s="36"/>
      <c r="C78" s="36"/>
      <c r="D78" s="45"/>
      <c r="E78" s="45"/>
      <c r="F78" s="46" t="s">
        <v>268</v>
      </c>
      <c r="G78" s="45"/>
      <c r="H78" s="32"/>
      <c r="I78" s="48">
        <v>0</v>
      </c>
      <c r="J78" s="53">
        <v>0</v>
      </c>
      <c r="K78" s="55">
        <v>299</v>
      </c>
      <c r="L78" s="50">
        <f t="shared" ref="L78:L88" si="6">J78/K78</f>
        <v>0</v>
      </c>
    </row>
    <row r="79" spans="1:12">
      <c r="A79" s="36"/>
      <c r="B79" s="36"/>
      <c r="C79" s="36"/>
      <c r="D79" s="45"/>
      <c r="E79" s="45"/>
      <c r="F79" s="46" t="s">
        <v>269</v>
      </c>
      <c r="G79" s="45"/>
      <c r="H79" s="32"/>
      <c r="I79" s="48">
        <v>0</v>
      </c>
      <c r="J79" s="53">
        <v>0</v>
      </c>
      <c r="K79" s="55">
        <v>249</v>
      </c>
      <c r="L79" s="50">
        <f t="shared" si="6"/>
        <v>0</v>
      </c>
    </row>
    <row r="80" spans="1:12">
      <c r="A80" s="36"/>
      <c r="B80" s="36"/>
      <c r="C80" s="36"/>
      <c r="D80" s="45"/>
      <c r="E80" s="45"/>
      <c r="F80" s="46" t="s">
        <v>270</v>
      </c>
      <c r="G80" s="45"/>
      <c r="H80" s="32"/>
      <c r="I80" s="48">
        <v>0</v>
      </c>
      <c r="J80" s="53">
        <v>0</v>
      </c>
      <c r="K80" s="55">
        <v>298</v>
      </c>
      <c r="L80" s="50">
        <f t="shared" si="6"/>
        <v>0</v>
      </c>
    </row>
    <row r="81" spans="1:12" ht="28.9" customHeight="1">
      <c r="A81" s="36"/>
      <c r="B81" s="36"/>
      <c r="C81" s="36"/>
      <c r="D81" s="45"/>
      <c r="E81" s="45"/>
      <c r="F81" s="46" t="s">
        <v>271</v>
      </c>
      <c r="G81" s="45"/>
      <c r="H81" s="32"/>
      <c r="I81" s="48">
        <v>0</v>
      </c>
      <c r="J81" s="53">
        <v>0</v>
      </c>
      <c r="K81" s="55">
        <v>299</v>
      </c>
      <c r="L81" s="50">
        <f t="shared" si="6"/>
        <v>0</v>
      </c>
    </row>
    <row r="82" spans="1:12" ht="28.9" customHeight="1">
      <c r="A82" s="36"/>
      <c r="B82" s="36"/>
      <c r="C82" s="36"/>
      <c r="D82" s="45"/>
      <c r="E82" s="45"/>
      <c r="F82" s="46" t="s">
        <v>272</v>
      </c>
      <c r="G82" s="45"/>
      <c r="H82" s="32"/>
      <c r="I82" s="48">
        <v>0</v>
      </c>
      <c r="J82" s="53">
        <v>0</v>
      </c>
      <c r="K82" s="55">
        <v>299</v>
      </c>
      <c r="L82" s="50">
        <f t="shared" si="6"/>
        <v>0</v>
      </c>
    </row>
    <row r="83" spans="1:12">
      <c r="A83" s="36"/>
      <c r="B83" s="36"/>
      <c r="C83" s="36"/>
      <c r="D83" s="45"/>
      <c r="E83" s="45"/>
      <c r="F83" s="46" t="s">
        <v>273</v>
      </c>
      <c r="G83" s="45"/>
      <c r="H83" s="32"/>
      <c r="I83" s="48">
        <v>0</v>
      </c>
      <c r="J83" s="53">
        <v>0</v>
      </c>
      <c r="K83" s="55">
        <v>0</v>
      </c>
      <c r="L83" s="50">
        <v>0</v>
      </c>
    </row>
    <row r="84" spans="1:12">
      <c r="A84" s="36"/>
      <c r="B84" s="36"/>
      <c r="C84" s="36"/>
      <c r="D84" s="45"/>
      <c r="E84" s="45"/>
      <c r="F84" s="46" t="s">
        <v>274</v>
      </c>
      <c r="G84" s="45"/>
      <c r="H84" s="32"/>
      <c r="I84" s="48">
        <v>0</v>
      </c>
      <c r="J84" s="53">
        <v>299</v>
      </c>
      <c r="K84" s="55">
        <v>498</v>
      </c>
      <c r="L84" s="50">
        <f t="shared" si="6"/>
        <v>0.60040160642570284</v>
      </c>
    </row>
    <row r="85" spans="1:12">
      <c r="A85" s="36"/>
      <c r="B85" s="36"/>
      <c r="C85" s="36"/>
      <c r="D85" s="45"/>
      <c r="E85" s="45"/>
      <c r="F85" s="46" t="s">
        <v>275</v>
      </c>
      <c r="G85" s="45"/>
      <c r="H85" s="32"/>
      <c r="I85" s="48">
        <v>0</v>
      </c>
      <c r="J85" s="53">
        <v>0</v>
      </c>
      <c r="K85" s="55">
        <v>6225</v>
      </c>
      <c r="L85" s="50">
        <f t="shared" ref="L85" si="7">J85/K85</f>
        <v>0</v>
      </c>
    </row>
    <row r="86" spans="1:12">
      <c r="A86" s="36"/>
      <c r="B86" s="36"/>
      <c r="C86" s="36"/>
      <c r="D86" s="45"/>
      <c r="E86" s="46" t="s">
        <v>276</v>
      </c>
      <c r="F86" s="45"/>
      <c r="G86" s="45"/>
      <c r="H86" s="32"/>
      <c r="I86" s="56">
        <f>SUM(I78:I85)</f>
        <v>0</v>
      </c>
      <c r="J86" s="56">
        <f>SUM(J78:J85)</f>
        <v>299</v>
      </c>
      <c r="K86" s="56">
        <f>SUM(K78:K85)</f>
        <v>8167</v>
      </c>
      <c r="L86" s="58">
        <f t="shared" si="6"/>
        <v>3.6610750581608911E-2</v>
      </c>
    </row>
    <row r="87" spans="1:12">
      <c r="A87" s="36"/>
      <c r="B87" s="36"/>
      <c r="C87" s="36"/>
      <c r="D87" s="45"/>
      <c r="F87" s="45"/>
      <c r="G87" s="45"/>
      <c r="H87" s="32"/>
      <c r="I87" s="48"/>
      <c r="J87" s="53"/>
      <c r="K87" s="55"/>
      <c r="L87" s="50"/>
    </row>
    <row r="88" spans="1:12">
      <c r="A88" s="36"/>
      <c r="B88" s="36"/>
      <c r="C88" s="36"/>
      <c r="D88" s="45"/>
      <c r="E88" s="46" t="s">
        <v>277</v>
      </c>
      <c r="F88" s="45"/>
      <c r="G88" s="45"/>
      <c r="H88" s="32"/>
      <c r="I88" s="48">
        <v>0</v>
      </c>
      <c r="J88" s="53">
        <v>91.52</v>
      </c>
      <c r="K88" s="55">
        <v>400</v>
      </c>
      <c r="L88" s="50">
        <f t="shared" si="6"/>
        <v>0.2288</v>
      </c>
    </row>
    <row r="89" spans="1:12">
      <c r="A89" s="36"/>
      <c r="B89" s="36"/>
      <c r="C89" s="36"/>
      <c r="D89" s="45"/>
      <c r="E89" s="46" t="s">
        <v>278</v>
      </c>
      <c r="F89" s="45"/>
      <c r="G89" s="45"/>
      <c r="H89" s="32"/>
      <c r="I89" s="53"/>
      <c r="J89" s="53"/>
      <c r="K89" s="55"/>
      <c r="L89" s="50"/>
    </row>
    <row r="90" spans="1:12">
      <c r="A90" s="36"/>
      <c r="B90" s="36"/>
      <c r="C90" s="36"/>
      <c r="D90" s="45"/>
      <c r="E90" s="45"/>
      <c r="F90" s="46" t="s">
        <v>279</v>
      </c>
      <c r="G90" s="45"/>
      <c r="H90" s="32"/>
      <c r="I90" s="53">
        <v>1677</v>
      </c>
      <c r="J90" s="53">
        <v>1677</v>
      </c>
      <c r="K90" s="55">
        <v>7095</v>
      </c>
      <c r="L90" s="50">
        <f t="shared" ref="L90:L113" si="8">J90/K90</f>
        <v>0.23636363636363636</v>
      </c>
    </row>
    <row r="91" spans="1:12">
      <c r="A91" s="36"/>
      <c r="B91" s="36"/>
      <c r="C91" s="36"/>
      <c r="D91" s="45"/>
      <c r="E91" s="45"/>
      <c r="F91" s="46" t="s">
        <v>280</v>
      </c>
      <c r="G91" s="45"/>
      <c r="H91" s="32"/>
      <c r="I91" s="53">
        <v>0</v>
      </c>
      <c r="J91" s="53">
        <v>0</v>
      </c>
      <c r="K91" s="55">
        <v>1290</v>
      </c>
      <c r="L91" s="50">
        <f t="shared" si="8"/>
        <v>0</v>
      </c>
    </row>
    <row r="92" spans="1:12">
      <c r="A92" s="36"/>
      <c r="B92" s="36"/>
      <c r="C92" s="36"/>
      <c r="D92" s="45"/>
      <c r="E92" s="45"/>
      <c r="F92" s="46" t="s">
        <v>281</v>
      </c>
      <c r="G92" s="45"/>
      <c r="H92" s="32"/>
      <c r="I92" s="53">
        <v>0</v>
      </c>
      <c r="J92" s="53">
        <v>0</v>
      </c>
      <c r="K92" s="55">
        <v>0</v>
      </c>
      <c r="L92" s="50">
        <v>0</v>
      </c>
    </row>
    <row r="93" spans="1:12">
      <c r="A93" s="36"/>
      <c r="B93" s="36"/>
      <c r="C93" s="36"/>
      <c r="D93" s="45"/>
      <c r="E93" s="45"/>
      <c r="F93" s="46" t="s">
        <v>282</v>
      </c>
      <c r="G93" s="45"/>
      <c r="H93" s="32"/>
      <c r="I93" s="53">
        <v>0</v>
      </c>
      <c r="J93" s="53">
        <v>0</v>
      </c>
      <c r="K93" s="55">
        <v>0</v>
      </c>
      <c r="L93" s="50">
        <v>0</v>
      </c>
    </row>
    <row r="94" spans="1:12" ht="28.9" customHeight="1">
      <c r="A94" s="36"/>
      <c r="B94" s="36"/>
      <c r="C94" s="36"/>
      <c r="D94" s="45"/>
      <c r="E94" s="45"/>
      <c r="F94" s="46" t="s">
        <v>283</v>
      </c>
      <c r="G94" s="45"/>
      <c r="H94" s="32"/>
      <c r="I94" s="53"/>
      <c r="J94" s="53"/>
      <c r="K94" s="55"/>
      <c r="L94" s="50"/>
    </row>
    <row r="95" spans="1:12">
      <c r="A95" s="36"/>
      <c r="B95" s="36"/>
      <c r="C95" s="36"/>
      <c r="D95" s="45"/>
      <c r="E95" s="45"/>
      <c r="F95" s="45"/>
      <c r="G95" s="46" t="s">
        <v>284</v>
      </c>
      <c r="H95" s="32"/>
      <c r="I95" s="53">
        <v>0</v>
      </c>
      <c r="J95" s="53">
        <v>0</v>
      </c>
      <c r="K95" s="55">
        <v>0</v>
      </c>
      <c r="L95" s="50" t="e">
        <f t="shared" si="8"/>
        <v>#DIV/0!</v>
      </c>
    </row>
    <row r="96" spans="1:12">
      <c r="A96" s="36"/>
      <c r="B96" s="36"/>
      <c r="C96" s="36"/>
      <c r="D96" s="45"/>
      <c r="E96" s="45"/>
      <c r="F96" s="46" t="s">
        <v>285</v>
      </c>
      <c r="G96" s="45"/>
      <c r="H96" s="32"/>
      <c r="I96" s="59">
        <f>I95</f>
        <v>0</v>
      </c>
      <c r="J96" s="59">
        <f t="shared" ref="J96" si="9">J95</f>
        <v>0</v>
      </c>
      <c r="K96" s="59">
        <v>0</v>
      </c>
      <c r="L96" s="58" t="e">
        <f t="shared" si="8"/>
        <v>#DIV/0!</v>
      </c>
    </row>
    <row r="97" spans="1:12">
      <c r="A97" s="36"/>
      <c r="B97" s="36"/>
      <c r="C97" s="36"/>
      <c r="D97" s="45"/>
      <c r="E97" s="45"/>
      <c r="F97" s="45"/>
      <c r="G97" s="46" t="s">
        <v>286</v>
      </c>
      <c r="H97" s="32"/>
      <c r="I97" s="53">
        <v>0</v>
      </c>
      <c r="J97" s="53">
        <v>0</v>
      </c>
      <c r="K97" s="55">
        <v>0</v>
      </c>
      <c r="L97" s="50">
        <v>0</v>
      </c>
    </row>
    <row r="98" spans="1:12">
      <c r="A98" s="36"/>
      <c r="B98" s="36"/>
      <c r="C98" s="36"/>
      <c r="D98" s="45"/>
      <c r="E98" s="45"/>
      <c r="F98" s="45"/>
      <c r="G98" s="46" t="s">
        <v>287</v>
      </c>
      <c r="H98" s="32"/>
      <c r="I98" s="53">
        <v>0</v>
      </c>
      <c r="J98" s="53">
        <v>0</v>
      </c>
      <c r="K98" s="55">
        <v>0</v>
      </c>
      <c r="L98" s="50">
        <v>0</v>
      </c>
    </row>
    <row r="99" spans="1:12">
      <c r="A99" s="36"/>
      <c r="B99" s="36"/>
      <c r="C99" s="36"/>
      <c r="D99" s="45"/>
      <c r="E99" s="45"/>
      <c r="F99" s="45"/>
      <c r="G99" s="46" t="s">
        <v>288</v>
      </c>
      <c r="H99" s="32"/>
      <c r="I99" s="53">
        <v>0</v>
      </c>
      <c r="J99" s="53">
        <v>0</v>
      </c>
      <c r="K99" s="55">
        <v>750</v>
      </c>
      <c r="L99" s="50">
        <f t="shared" si="8"/>
        <v>0</v>
      </c>
    </row>
    <row r="100" spans="1:12">
      <c r="A100" s="36"/>
      <c r="B100" s="36"/>
      <c r="C100" s="36"/>
      <c r="D100" s="45"/>
      <c r="E100" s="45"/>
      <c r="F100" s="45"/>
      <c r="G100" s="32"/>
      <c r="H100" s="46" t="s">
        <v>289</v>
      </c>
      <c r="I100" s="53">
        <v>0</v>
      </c>
      <c r="J100" s="53">
        <v>0</v>
      </c>
      <c r="K100" s="55">
        <v>0</v>
      </c>
      <c r="L100" s="50">
        <v>0</v>
      </c>
    </row>
    <row r="101" spans="1:12">
      <c r="A101" s="36"/>
      <c r="B101" s="36"/>
      <c r="C101" s="36"/>
      <c r="D101" s="45"/>
      <c r="E101" s="45"/>
      <c r="F101" s="45"/>
      <c r="G101" s="32"/>
      <c r="H101" s="46" t="s">
        <v>290</v>
      </c>
      <c r="I101" s="53">
        <v>0</v>
      </c>
      <c r="J101" s="53">
        <v>0</v>
      </c>
      <c r="K101" s="55">
        <v>0</v>
      </c>
      <c r="L101" s="50">
        <v>0</v>
      </c>
    </row>
    <row r="102" spans="1:12">
      <c r="A102" s="36"/>
      <c r="B102" s="36"/>
      <c r="C102" s="36"/>
      <c r="D102" s="45"/>
      <c r="E102" s="45"/>
      <c r="F102" s="45"/>
      <c r="G102" s="46" t="s">
        <v>291</v>
      </c>
      <c r="H102" s="32"/>
      <c r="I102" s="59">
        <f>SUM(I99:I101)</f>
        <v>0</v>
      </c>
      <c r="J102" s="59">
        <f>SUM(J99:J101)</f>
        <v>0</v>
      </c>
      <c r="K102" s="59">
        <f t="shared" ref="K102" si="10">SUM(K99:K100)</f>
        <v>750</v>
      </c>
      <c r="L102" s="58">
        <f t="shared" si="8"/>
        <v>0</v>
      </c>
    </row>
    <row r="103" spans="1:12" ht="28.9" customHeight="1">
      <c r="A103" s="36"/>
      <c r="B103" s="36"/>
      <c r="C103" s="36"/>
      <c r="D103" s="45"/>
      <c r="E103" s="45"/>
      <c r="F103" s="46" t="s">
        <v>292</v>
      </c>
      <c r="G103" s="45"/>
      <c r="H103" s="32"/>
      <c r="I103" s="53"/>
      <c r="J103" s="53"/>
      <c r="K103" s="55"/>
      <c r="L103" s="50"/>
    </row>
    <row r="104" spans="1:12">
      <c r="A104" s="36"/>
      <c r="B104" s="36"/>
      <c r="C104" s="36"/>
      <c r="D104" s="45"/>
      <c r="E104" s="45"/>
      <c r="F104" s="45"/>
      <c r="G104" s="46" t="s">
        <v>293</v>
      </c>
      <c r="H104" s="32"/>
      <c r="I104" s="53">
        <v>396</v>
      </c>
      <c r="J104" s="53">
        <v>396</v>
      </c>
      <c r="K104" s="55">
        <v>0</v>
      </c>
      <c r="L104" s="50">
        <v>0</v>
      </c>
    </row>
    <row r="105" spans="1:12">
      <c r="A105" s="36"/>
      <c r="B105" s="36"/>
      <c r="C105" s="36"/>
      <c r="D105" s="45"/>
      <c r="E105" s="45"/>
      <c r="F105" s="45"/>
      <c r="G105" s="46" t="s">
        <v>294</v>
      </c>
      <c r="H105" s="32"/>
      <c r="I105" s="53">
        <v>0</v>
      </c>
      <c r="J105" s="53">
        <v>0</v>
      </c>
      <c r="K105" s="55">
        <v>0</v>
      </c>
      <c r="L105" s="50">
        <v>0</v>
      </c>
    </row>
    <row r="106" spans="1:12">
      <c r="A106" s="36"/>
      <c r="B106" s="36"/>
      <c r="C106" s="36"/>
      <c r="D106" s="45"/>
      <c r="E106" s="45"/>
      <c r="F106" s="46" t="s">
        <v>295</v>
      </c>
      <c r="G106" s="45"/>
      <c r="H106" s="32"/>
      <c r="I106" s="53">
        <f>SUM(I104:I105)</f>
        <v>396</v>
      </c>
      <c r="J106" s="53">
        <f t="shared" ref="J106" si="11">SUM(J104:J105)</f>
        <v>396</v>
      </c>
      <c r="K106" s="55">
        <v>0</v>
      </c>
      <c r="L106" s="50">
        <v>0</v>
      </c>
    </row>
    <row r="107" spans="1:12">
      <c r="A107" s="36"/>
      <c r="B107" s="36"/>
      <c r="C107" s="36"/>
      <c r="D107" s="45"/>
      <c r="E107" s="45"/>
      <c r="F107" s="46" t="s">
        <v>296</v>
      </c>
      <c r="G107" s="45"/>
      <c r="H107" s="32"/>
      <c r="I107" s="53">
        <v>0</v>
      </c>
      <c r="J107" s="53">
        <v>0</v>
      </c>
      <c r="K107" s="55">
        <v>0</v>
      </c>
      <c r="L107" s="50">
        <v>0</v>
      </c>
    </row>
    <row r="108" spans="1:12">
      <c r="A108" s="36"/>
      <c r="B108" s="36"/>
      <c r="C108" s="36"/>
      <c r="D108" s="45"/>
      <c r="E108" s="45"/>
      <c r="F108" s="19" t="s">
        <v>297</v>
      </c>
      <c r="G108" s="45"/>
      <c r="H108" s="32"/>
      <c r="I108" s="53">
        <v>0</v>
      </c>
      <c r="J108" s="53">
        <v>0</v>
      </c>
      <c r="K108" s="55">
        <v>6450</v>
      </c>
      <c r="L108" s="50">
        <v>0</v>
      </c>
    </row>
    <row r="109" spans="1:12">
      <c r="A109" s="36"/>
      <c r="B109" s="36"/>
      <c r="C109" s="36"/>
      <c r="D109" s="45"/>
      <c r="E109" s="45"/>
      <c r="F109" s="19" t="s">
        <v>298</v>
      </c>
      <c r="G109" s="45"/>
      <c r="H109" s="32"/>
      <c r="I109" s="53">
        <v>0</v>
      </c>
      <c r="J109" s="53">
        <v>0</v>
      </c>
      <c r="K109" s="55">
        <v>1290</v>
      </c>
      <c r="L109" s="50">
        <v>0</v>
      </c>
    </row>
    <row r="110" spans="1:12">
      <c r="A110" s="36"/>
      <c r="B110" s="36"/>
      <c r="C110" s="36"/>
      <c r="D110" s="45"/>
      <c r="E110" s="46" t="s">
        <v>299</v>
      </c>
      <c r="F110" s="45"/>
      <c r="G110" s="45"/>
      <c r="H110" s="32"/>
      <c r="I110" s="59">
        <f>SUM(I90:I93, I96:I98, I102, I106:I109)</f>
        <v>2073</v>
      </c>
      <c r="J110" s="59">
        <f>SUM(J90:J93, J96:J98, J102, J106:J109)</f>
        <v>2073</v>
      </c>
      <c r="K110" s="59">
        <f>K90+K91+K102+K108+K109</f>
        <v>16875</v>
      </c>
      <c r="L110" s="58">
        <f>J110/K110</f>
        <v>0.12284444444444445</v>
      </c>
    </row>
    <row r="111" spans="1:12">
      <c r="A111" s="36"/>
      <c r="B111" s="36"/>
      <c r="C111" s="36"/>
      <c r="D111" s="45"/>
      <c r="F111" s="45"/>
      <c r="G111" s="45"/>
      <c r="H111" s="32"/>
      <c r="I111" s="53"/>
      <c r="J111" s="53"/>
      <c r="K111" s="55"/>
      <c r="L111" s="50"/>
    </row>
    <row r="112" spans="1:12" ht="28.9" customHeight="1">
      <c r="A112" s="36"/>
      <c r="B112" s="36"/>
      <c r="C112" s="36"/>
      <c r="D112" s="45"/>
      <c r="E112" s="46" t="s">
        <v>300</v>
      </c>
      <c r="F112" s="45"/>
      <c r="G112" s="45"/>
      <c r="H112" s="32"/>
      <c r="I112" s="53">
        <v>0</v>
      </c>
      <c r="J112" s="53">
        <v>0</v>
      </c>
      <c r="K112" s="55">
        <v>200</v>
      </c>
      <c r="L112" s="50">
        <f t="shared" si="8"/>
        <v>0</v>
      </c>
    </row>
    <row r="113" spans="1:12">
      <c r="A113" s="36"/>
      <c r="B113" s="36"/>
      <c r="C113" s="36"/>
      <c r="D113" s="46" t="s">
        <v>301</v>
      </c>
      <c r="F113" s="45"/>
      <c r="G113" s="45"/>
      <c r="H113" s="32"/>
      <c r="I113" s="59">
        <f>I13+I20+I27+I38+I45+I75+I86+I88+I110+I112+I28</f>
        <v>9917.4599999999991</v>
      </c>
      <c r="J113" s="59">
        <f>J13+J20+J27+J38+J45+J75+J86+J88+J110+J112+J28</f>
        <v>81144.430000000008</v>
      </c>
      <c r="K113" s="59">
        <f>K13+K20+K27+K38+K45+K75+K86+K88+K110+K112</f>
        <v>141267</v>
      </c>
      <c r="L113" s="58">
        <f t="shared" si="8"/>
        <v>0.57440470881380656</v>
      </c>
    </row>
    <row r="114" spans="1:12" ht="28.9" customHeight="1">
      <c r="A114" s="36"/>
      <c r="B114" s="36"/>
      <c r="C114" s="46" t="s">
        <v>302</v>
      </c>
      <c r="D114" s="45"/>
      <c r="F114" s="45"/>
      <c r="G114" s="45"/>
      <c r="H114" s="32"/>
      <c r="I114" s="60">
        <f>I113</f>
        <v>9917.4599999999991</v>
      </c>
      <c r="J114" s="60">
        <f t="shared" ref="J114:L114" si="12">J113</f>
        <v>81144.430000000008</v>
      </c>
      <c r="K114" s="60">
        <f t="shared" si="12"/>
        <v>141267</v>
      </c>
      <c r="L114" s="61">
        <f t="shared" si="12"/>
        <v>0.57440470881380656</v>
      </c>
    </row>
    <row r="115" spans="1:12" ht="28.9" customHeight="1">
      <c r="A115" s="36"/>
      <c r="B115" s="36"/>
      <c r="C115" s="36"/>
      <c r="D115" s="45"/>
      <c r="E115" s="45"/>
      <c r="F115" s="45"/>
      <c r="G115" s="45"/>
      <c r="I115" s="53"/>
      <c r="J115" s="53"/>
      <c r="K115" s="55"/>
      <c r="L115" s="53"/>
    </row>
    <row r="116" spans="1:12">
      <c r="A116" s="36"/>
      <c r="B116" s="36"/>
      <c r="C116" s="36"/>
      <c r="D116" s="46" t="s">
        <v>303</v>
      </c>
      <c r="E116" s="45"/>
      <c r="F116" s="45"/>
      <c r="G116" s="45"/>
      <c r="H116" s="32"/>
      <c r="I116" s="53"/>
      <c r="J116" s="53"/>
      <c r="K116" s="55"/>
      <c r="L116" s="50"/>
    </row>
    <row r="117" spans="1:12" ht="28.9" customHeight="1">
      <c r="A117" s="36"/>
      <c r="B117" s="36"/>
      <c r="C117" s="36"/>
      <c r="D117" s="45"/>
      <c r="E117" s="46" t="s">
        <v>304</v>
      </c>
      <c r="F117" s="45"/>
      <c r="G117" s="45"/>
      <c r="H117" s="32"/>
      <c r="I117" s="53"/>
      <c r="J117" s="53"/>
      <c r="K117" s="55"/>
      <c r="L117" s="50"/>
    </row>
    <row r="118" spans="1:12" ht="28.9" customHeight="1">
      <c r="A118" s="36"/>
      <c r="B118" s="36"/>
      <c r="C118" s="36"/>
      <c r="D118" s="45"/>
      <c r="E118" s="45"/>
      <c r="F118" s="46" t="s">
        <v>305</v>
      </c>
      <c r="G118" s="45"/>
      <c r="H118" s="32"/>
      <c r="I118" s="53"/>
      <c r="J118" s="53"/>
      <c r="K118" s="55"/>
      <c r="L118" s="50"/>
    </row>
    <row r="119" spans="1:12">
      <c r="A119" s="36"/>
      <c r="B119" s="36"/>
      <c r="C119" s="36"/>
      <c r="D119" s="45"/>
      <c r="E119" s="45"/>
      <c r="F119" s="45"/>
      <c r="G119" s="46" t="s">
        <v>306</v>
      </c>
      <c r="H119" s="32"/>
      <c r="I119" s="53">
        <v>0</v>
      </c>
      <c r="J119" s="53">
        <v>54.75</v>
      </c>
      <c r="K119" s="55">
        <v>55</v>
      </c>
      <c r="L119" s="50">
        <f t="shared" ref="L119:L121" si="13">J119/K119</f>
        <v>0.99545454545454548</v>
      </c>
    </row>
    <row r="120" spans="1:12">
      <c r="A120" s="36"/>
      <c r="B120" s="36"/>
      <c r="C120" s="36"/>
      <c r="D120" s="45"/>
      <c r="E120" s="45"/>
      <c r="F120" s="45"/>
      <c r="G120" s="46" t="s">
        <v>307</v>
      </c>
      <c r="H120" s="32"/>
      <c r="I120" s="53">
        <v>0</v>
      </c>
      <c r="J120" s="53">
        <v>0</v>
      </c>
      <c r="K120" s="55">
        <v>500</v>
      </c>
      <c r="L120" s="50">
        <f t="shared" si="13"/>
        <v>0</v>
      </c>
    </row>
    <row r="121" spans="1:12">
      <c r="A121" s="36"/>
      <c r="B121" s="36"/>
      <c r="C121" s="36"/>
      <c r="D121" s="45"/>
      <c r="E121" s="45"/>
      <c r="F121" s="46" t="s">
        <v>308</v>
      </c>
      <c r="G121" s="45"/>
      <c r="H121" s="32"/>
      <c r="I121" s="59">
        <f>SUM(I118:I120)</f>
        <v>0</v>
      </c>
      <c r="J121" s="59">
        <f>SUM(J118:J120)</f>
        <v>54.75</v>
      </c>
      <c r="K121" s="59">
        <f t="shared" ref="K121" si="14">SUM(K118:K120)</f>
        <v>555</v>
      </c>
      <c r="L121" s="58">
        <f t="shared" si="13"/>
        <v>9.8648648648648654E-2</v>
      </c>
    </row>
    <row r="122" spans="1:12">
      <c r="A122" s="36"/>
      <c r="B122" s="36"/>
      <c r="C122" s="36"/>
      <c r="D122" s="45"/>
      <c r="E122" s="45"/>
      <c r="F122" s="46" t="s">
        <v>309</v>
      </c>
      <c r="G122" s="45"/>
      <c r="H122" s="32"/>
      <c r="I122" s="53"/>
      <c r="J122" s="53"/>
      <c r="K122" s="55"/>
      <c r="L122" s="50"/>
    </row>
    <row r="123" spans="1:12">
      <c r="A123" s="36"/>
      <c r="B123" s="36"/>
      <c r="C123" s="36"/>
      <c r="D123" s="45"/>
      <c r="E123" s="45"/>
      <c r="F123" s="32"/>
      <c r="G123" s="46" t="s">
        <v>310</v>
      </c>
      <c r="H123" s="32"/>
      <c r="I123" s="53">
        <v>0</v>
      </c>
      <c r="J123" s="53">
        <v>57.51</v>
      </c>
      <c r="K123" s="55">
        <v>60</v>
      </c>
      <c r="L123" s="50">
        <f t="shared" ref="L123:L134" si="15">J123/K123</f>
        <v>0.95850000000000002</v>
      </c>
    </row>
    <row r="124" spans="1:12">
      <c r="A124" s="36"/>
      <c r="B124" s="36"/>
      <c r="C124" s="36"/>
      <c r="D124" s="45"/>
      <c r="E124" s="45"/>
      <c r="F124" s="32"/>
      <c r="G124" s="46" t="s">
        <v>311</v>
      </c>
      <c r="H124" s="32"/>
      <c r="I124" s="53">
        <v>45.31</v>
      </c>
      <c r="J124" s="53">
        <v>135.93</v>
      </c>
      <c r="K124" s="55">
        <v>360</v>
      </c>
      <c r="L124" s="50">
        <f t="shared" si="15"/>
        <v>0.37758333333333333</v>
      </c>
    </row>
    <row r="125" spans="1:12">
      <c r="A125" s="36"/>
      <c r="B125" s="36"/>
      <c r="C125" s="36"/>
      <c r="D125" s="45"/>
      <c r="E125" s="45"/>
      <c r="F125" s="32"/>
      <c r="G125" s="46" t="s">
        <v>312</v>
      </c>
      <c r="H125" s="32"/>
      <c r="I125" s="53">
        <v>0</v>
      </c>
      <c r="J125" s="53">
        <v>0</v>
      </c>
      <c r="K125" s="55">
        <v>180</v>
      </c>
      <c r="L125" s="50">
        <f t="shared" ref="L125" si="16">J125/K125</f>
        <v>0</v>
      </c>
    </row>
    <row r="126" spans="1:12">
      <c r="A126" s="36"/>
      <c r="B126" s="36"/>
      <c r="C126" s="36"/>
      <c r="D126" s="45"/>
      <c r="E126" s="45"/>
      <c r="F126" s="32"/>
      <c r="G126" s="46" t="s">
        <v>313</v>
      </c>
      <c r="H126" s="32"/>
      <c r="I126" s="53">
        <v>0</v>
      </c>
      <c r="J126" s="53">
        <v>0</v>
      </c>
      <c r="K126" s="55">
        <v>700</v>
      </c>
      <c r="L126" s="50">
        <f t="shared" si="15"/>
        <v>0</v>
      </c>
    </row>
    <row r="127" spans="1:12" ht="28.9" customHeight="1">
      <c r="A127" s="36"/>
      <c r="B127" s="36"/>
      <c r="C127" s="36"/>
      <c r="D127" s="45"/>
      <c r="E127" s="45"/>
      <c r="F127" s="46" t="s">
        <v>314</v>
      </c>
      <c r="G127" s="45"/>
      <c r="H127" s="32"/>
      <c r="I127" s="59">
        <f>SUM(I123:I126)</f>
        <v>45.31</v>
      </c>
      <c r="J127" s="59">
        <f>SUM(J123:J126)</f>
        <v>193.44</v>
      </c>
      <c r="K127" s="59">
        <f>SUM(K123:K126)</f>
        <v>1300</v>
      </c>
      <c r="L127" s="58">
        <f t="shared" si="15"/>
        <v>0.14879999999999999</v>
      </c>
    </row>
    <row r="128" spans="1:12">
      <c r="A128" s="36"/>
      <c r="B128" s="36"/>
      <c r="C128" s="36"/>
      <c r="D128" s="45"/>
      <c r="E128" s="45"/>
      <c r="F128" s="46" t="s">
        <v>315</v>
      </c>
      <c r="G128" s="45"/>
      <c r="H128" s="32"/>
      <c r="I128" s="53"/>
      <c r="J128" s="53"/>
      <c r="K128" s="55"/>
      <c r="L128" s="50"/>
    </row>
    <row r="129" spans="1:12">
      <c r="A129" s="36"/>
      <c r="B129" s="36"/>
      <c r="C129" s="36"/>
      <c r="D129" s="45"/>
      <c r="E129" s="45"/>
      <c r="F129" s="45"/>
      <c r="G129" s="46" t="s">
        <v>316</v>
      </c>
      <c r="H129" s="32"/>
      <c r="I129" s="53">
        <v>0</v>
      </c>
      <c r="J129" s="53">
        <v>1275</v>
      </c>
      <c r="K129" s="55">
        <v>1950</v>
      </c>
      <c r="L129" s="50">
        <f t="shared" si="15"/>
        <v>0.65384615384615385</v>
      </c>
    </row>
    <row r="130" spans="1:12">
      <c r="A130" s="36"/>
      <c r="B130" s="36"/>
      <c r="C130" s="36"/>
      <c r="D130" s="45"/>
      <c r="E130" s="45"/>
      <c r="F130" s="45"/>
      <c r="G130" s="46" t="s">
        <v>317</v>
      </c>
      <c r="H130" s="32"/>
      <c r="I130" s="53">
        <v>750</v>
      </c>
      <c r="J130" s="53">
        <v>750</v>
      </c>
      <c r="K130" s="55">
        <v>3000</v>
      </c>
      <c r="L130" s="50">
        <f t="shared" si="15"/>
        <v>0.25</v>
      </c>
    </row>
    <row r="131" spans="1:12">
      <c r="A131" s="36"/>
      <c r="B131" s="36"/>
      <c r="C131" s="36"/>
      <c r="D131" s="45"/>
      <c r="E131" s="45"/>
      <c r="F131" s="45"/>
      <c r="G131" s="46" t="s">
        <v>318</v>
      </c>
      <c r="H131" s="32"/>
      <c r="I131" s="53">
        <v>620</v>
      </c>
      <c r="J131" s="53">
        <v>960</v>
      </c>
      <c r="K131" s="55">
        <v>4200</v>
      </c>
      <c r="L131" s="50">
        <f t="shared" si="15"/>
        <v>0.22857142857142856</v>
      </c>
    </row>
    <row r="132" spans="1:12" ht="28.9" customHeight="1">
      <c r="A132" s="36"/>
      <c r="B132" s="36"/>
      <c r="C132" s="36"/>
      <c r="D132" s="45"/>
      <c r="E132" s="45"/>
      <c r="F132" s="45"/>
      <c r="G132" s="46" t="s">
        <v>319</v>
      </c>
      <c r="H132" s="32"/>
      <c r="I132" s="53">
        <v>0</v>
      </c>
      <c r="J132" s="53">
        <v>198</v>
      </c>
      <c r="K132" s="55">
        <v>275</v>
      </c>
      <c r="L132" s="50">
        <f t="shared" si="15"/>
        <v>0.72</v>
      </c>
    </row>
    <row r="133" spans="1:12">
      <c r="A133" s="36"/>
      <c r="B133" s="36"/>
      <c r="C133" s="36"/>
      <c r="D133" s="45"/>
      <c r="E133" s="45"/>
      <c r="F133" s="45"/>
      <c r="G133" s="46" t="s">
        <v>320</v>
      </c>
      <c r="H133" s="32"/>
      <c r="I133" s="53">
        <v>0</v>
      </c>
      <c r="J133" s="53">
        <v>306.11</v>
      </c>
      <c r="K133" s="55">
        <v>306</v>
      </c>
      <c r="L133" s="50">
        <f t="shared" si="15"/>
        <v>1.000359477124183</v>
      </c>
    </row>
    <row r="134" spans="1:12">
      <c r="A134" s="36"/>
      <c r="B134" s="36"/>
      <c r="C134" s="36"/>
      <c r="D134" s="45"/>
      <c r="E134" s="45"/>
      <c r="F134" s="46" t="s">
        <v>321</v>
      </c>
      <c r="G134" s="45"/>
      <c r="H134" s="32"/>
      <c r="I134" s="59">
        <f>SUM(I129:I133)</f>
        <v>1370</v>
      </c>
      <c r="J134" s="59">
        <f>SUM(J129:J133)</f>
        <v>3489.11</v>
      </c>
      <c r="K134" s="59">
        <f>SUM(K129:K133)</f>
        <v>9731</v>
      </c>
      <c r="L134" s="58">
        <f t="shared" si="15"/>
        <v>0.35855616072346114</v>
      </c>
    </row>
    <row r="135" spans="1:12">
      <c r="A135" s="36"/>
      <c r="B135" s="36"/>
      <c r="C135" s="36"/>
      <c r="D135" s="45"/>
      <c r="E135" s="45"/>
      <c r="G135" s="45"/>
      <c r="H135" s="32"/>
      <c r="I135" s="53"/>
      <c r="J135" s="53"/>
      <c r="K135" s="55"/>
      <c r="L135" s="50"/>
    </row>
    <row r="136" spans="1:12">
      <c r="A136" s="36"/>
      <c r="B136" s="36"/>
      <c r="C136" s="36"/>
      <c r="D136" s="45"/>
      <c r="E136" s="45"/>
      <c r="F136" s="46" t="s">
        <v>322</v>
      </c>
      <c r="G136" s="45"/>
      <c r="H136" s="32"/>
      <c r="I136" s="53"/>
      <c r="J136" s="53"/>
      <c r="K136" s="55"/>
      <c r="L136" s="50"/>
    </row>
    <row r="137" spans="1:12">
      <c r="A137" s="36"/>
      <c r="B137" s="36"/>
      <c r="C137" s="36"/>
      <c r="D137" s="45"/>
      <c r="E137" s="45"/>
      <c r="F137" s="45"/>
      <c r="G137" s="46" t="s">
        <v>323</v>
      </c>
      <c r="H137" s="32"/>
      <c r="I137" s="53">
        <v>1000</v>
      </c>
      <c r="J137" s="53">
        <v>1000</v>
      </c>
      <c r="K137" s="55">
        <v>4000</v>
      </c>
      <c r="L137" s="50">
        <f t="shared" ref="L137" si="17">J137/K137</f>
        <v>0.25</v>
      </c>
    </row>
    <row r="138" spans="1:12">
      <c r="A138" s="36"/>
      <c r="B138" s="36"/>
      <c r="C138" s="36"/>
      <c r="D138" s="45"/>
      <c r="E138" s="45"/>
      <c r="F138" s="45"/>
      <c r="G138" s="46" t="s">
        <v>324</v>
      </c>
      <c r="H138" s="32"/>
      <c r="I138" s="53">
        <v>750</v>
      </c>
      <c r="J138" s="53">
        <v>750</v>
      </c>
      <c r="K138" s="55"/>
      <c r="L138" s="50"/>
    </row>
    <row r="139" spans="1:12">
      <c r="A139" s="36"/>
      <c r="B139" s="36"/>
      <c r="C139" s="36"/>
      <c r="D139" s="45"/>
      <c r="E139" s="45"/>
      <c r="F139" s="45"/>
      <c r="G139" s="32"/>
      <c r="H139" s="46" t="s">
        <v>325</v>
      </c>
      <c r="I139" s="53">
        <v>15.31</v>
      </c>
      <c r="J139" s="53">
        <v>45.93</v>
      </c>
      <c r="K139" s="55">
        <v>180</v>
      </c>
      <c r="L139" s="50">
        <f t="shared" ref="L139:L141" si="18">J139/K139</f>
        <v>0.25516666666666665</v>
      </c>
    </row>
    <row r="140" spans="1:12" ht="28.9" customHeight="1">
      <c r="A140" s="36"/>
      <c r="B140" s="36"/>
      <c r="C140" s="36"/>
      <c r="D140" s="45"/>
      <c r="E140" s="45"/>
      <c r="F140" s="45"/>
      <c r="G140" s="32"/>
      <c r="H140" s="46" t="s">
        <v>326</v>
      </c>
      <c r="I140" s="53">
        <v>0</v>
      </c>
      <c r="J140" s="53">
        <v>0</v>
      </c>
      <c r="K140" s="55">
        <v>2600</v>
      </c>
      <c r="L140" s="50">
        <f t="shared" si="18"/>
        <v>0</v>
      </c>
    </row>
    <row r="141" spans="1:12">
      <c r="A141" s="36"/>
      <c r="B141" s="36"/>
      <c r="C141" s="36"/>
      <c r="D141" s="45"/>
      <c r="E141" s="45"/>
      <c r="F141" s="32"/>
      <c r="G141" s="46" t="s">
        <v>327</v>
      </c>
      <c r="H141" s="32"/>
      <c r="I141" s="59">
        <f>SUM(I138:I140)</f>
        <v>765.31</v>
      </c>
      <c r="J141" s="59">
        <f>SUM(J138:J140)</f>
        <v>795.93</v>
      </c>
      <c r="K141" s="59">
        <f>SUM(K139:K140)</f>
        <v>2780</v>
      </c>
      <c r="L141" s="58">
        <f t="shared" si="18"/>
        <v>0.28630575539568343</v>
      </c>
    </row>
    <row r="142" spans="1:12">
      <c r="A142" s="36"/>
      <c r="B142" s="36"/>
      <c r="C142" s="36"/>
      <c r="D142" s="45"/>
      <c r="E142" s="45"/>
      <c r="F142" s="32"/>
      <c r="H142" s="32"/>
      <c r="I142" s="53"/>
      <c r="J142" s="53"/>
      <c r="K142" s="55"/>
      <c r="L142" s="50"/>
    </row>
    <row r="143" spans="1:12">
      <c r="A143" s="36"/>
      <c r="B143" s="36"/>
      <c r="C143" s="36"/>
      <c r="D143" s="45"/>
      <c r="E143" s="45"/>
      <c r="F143" s="32"/>
      <c r="G143" s="46" t="s">
        <v>328</v>
      </c>
      <c r="H143" s="32"/>
      <c r="I143" s="53">
        <v>0</v>
      </c>
      <c r="J143" s="53">
        <v>242.5</v>
      </c>
      <c r="K143" s="55">
        <v>200</v>
      </c>
      <c r="L143" s="50">
        <f t="shared" ref="L143:L144" si="19">J143/K143</f>
        <v>1.2124999999999999</v>
      </c>
    </row>
    <row r="144" spans="1:12">
      <c r="A144" s="36"/>
      <c r="B144" s="36"/>
      <c r="C144" s="36"/>
      <c r="D144" s="45"/>
      <c r="E144" s="45"/>
      <c r="F144" s="46" t="s">
        <v>329</v>
      </c>
      <c r="G144" s="45"/>
      <c r="H144" s="32"/>
      <c r="I144" s="59">
        <f t="shared" ref="I144:J144" si="20">I137+I141+I143</f>
        <v>1765.31</v>
      </c>
      <c r="J144" s="59">
        <f t="shared" si="20"/>
        <v>2038.4299999999998</v>
      </c>
      <c r="K144" s="59">
        <f>K137+K141+K143</f>
        <v>6980</v>
      </c>
      <c r="L144" s="58">
        <f t="shared" si="19"/>
        <v>0.29203868194842403</v>
      </c>
    </row>
    <row r="145" spans="1:12">
      <c r="A145" s="36"/>
      <c r="B145" s="36"/>
      <c r="C145" s="36"/>
      <c r="D145" s="45"/>
      <c r="E145" s="45"/>
      <c r="G145" s="45"/>
      <c r="H145" s="32"/>
      <c r="I145" s="53"/>
      <c r="J145" s="53"/>
      <c r="K145" s="55"/>
      <c r="L145" s="50"/>
    </row>
    <row r="146" spans="1:12">
      <c r="A146" s="36"/>
      <c r="B146" s="36"/>
      <c r="C146" s="36"/>
      <c r="D146" s="45"/>
      <c r="E146" s="45"/>
      <c r="F146" s="46" t="s">
        <v>330</v>
      </c>
      <c r="G146" s="45"/>
      <c r="H146" s="32"/>
      <c r="I146" s="53"/>
      <c r="J146" s="53"/>
      <c r="K146" s="55"/>
      <c r="L146" s="50"/>
    </row>
    <row r="147" spans="1:12">
      <c r="A147" s="36"/>
      <c r="B147" s="36"/>
      <c r="C147" s="36"/>
      <c r="D147" s="45"/>
      <c r="E147" s="45"/>
      <c r="F147" s="45"/>
      <c r="G147" s="46" t="s">
        <v>331</v>
      </c>
      <c r="H147" s="32"/>
      <c r="I147" s="53">
        <v>0</v>
      </c>
      <c r="J147" s="53">
        <v>0</v>
      </c>
      <c r="K147" s="55">
        <v>45</v>
      </c>
      <c r="L147" s="50">
        <v>0</v>
      </c>
    </row>
    <row r="148" spans="1:12">
      <c r="A148" s="36"/>
      <c r="B148" s="36"/>
      <c r="C148" s="36"/>
      <c r="D148" s="45"/>
      <c r="E148" s="45"/>
      <c r="F148" s="45"/>
      <c r="G148" s="46" t="s">
        <v>332</v>
      </c>
      <c r="H148" s="32"/>
      <c r="I148" s="53">
        <v>0</v>
      </c>
      <c r="J148" s="53">
        <v>37.35</v>
      </c>
      <c r="K148" s="55">
        <v>38</v>
      </c>
      <c r="L148" s="50">
        <f t="shared" ref="L148:L155" si="21">J148/K148</f>
        <v>0.98289473684210527</v>
      </c>
    </row>
    <row r="149" spans="1:12">
      <c r="A149" s="36"/>
      <c r="B149" s="36"/>
      <c r="C149" s="36"/>
      <c r="D149" s="45"/>
      <c r="E149" s="45"/>
      <c r="F149" s="45"/>
      <c r="G149" s="46" t="s">
        <v>333</v>
      </c>
      <c r="H149" s="32"/>
      <c r="I149" s="53">
        <v>0</v>
      </c>
      <c r="J149" s="53">
        <v>0</v>
      </c>
      <c r="K149" s="55">
        <v>45</v>
      </c>
      <c r="L149" s="50">
        <f t="shared" si="21"/>
        <v>0</v>
      </c>
    </row>
    <row r="150" spans="1:12" ht="28.9" customHeight="1">
      <c r="A150" s="36"/>
      <c r="B150" s="36"/>
      <c r="C150" s="36"/>
      <c r="D150" s="45"/>
      <c r="E150" s="45"/>
      <c r="F150" s="45"/>
      <c r="G150" s="46" t="s">
        <v>334</v>
      </c>
      <c r="H150" s="32"/>
      <c r="I150" s="53">
        <v>0</v>
      </c>
      <c r="J150" s="53">
        <v>44.85</v>
      </c>
      <c r="K150" s="55">
        <v>45</v>
      </c>
      <c r="L150" s="50">
        <f t="shared" si="21"/>
        <v>0.9966666666666667</v>
      </c>
    </row>
    <row r="151" spans="1:12">
      <c r="A151" s="36"/>
      <c r="B151" s="36"/>
      <c r="C151" s="36"/>
      <c r="D151" s="45"/>
      <c r="E151" s="45"/>
      <c r="F151" s="45"/>
      <c r="G151" s="46" t="s">
        <v>335</v>
      </c>
      <c r="H151" s="32"/>
      <c r="I151" s="53">
        <v>0</v>
      </c>
      <c r="J151" s="53">
        <v>0</v>
      </c>
      <c r="K151" s="55">
        <v>45</v>
      </c>
      <c r="L151" s="50">
        <f t="shared" si="21"/>
        <v>0</v>
      </c>
    </row>
    <row r="152" spans="1:12">
      <c r="A152" s="36"/>
      <c r="B152" s="36"/>
      <c r="C152" s="36"/>
      <c r="D152" s="45"/>
      <c r="E152" s="45"/>
      <c r="F152" s="45"/>
      <c r="G152" s="46" t="s">
        <v>336</v>
      </c>
      <c r="H152" s="32"/>
      <c r="I152" s="53">
        <v>0</v>
      </c>
      <c r="J152" s="53">
        <v>0</v>
      </c>
      <c r="K152" s="55">
        <v>0</v>
      </c>
      <c r="L152" s="50">
        <v>0</v>
      </c>
    </row>
    <row r="153" spans="1:12">
      <c r="A153" s="36"/>
      <c r="B153" s="36"/>
      <c r="C153" s="36"/>
      <c r="D153" s="45"/>
      <c r="E153" s="45"/>
      <c r="F153" s="45"/>
      <c r="G153" s="46" t="s">
        <v>337</v>
      </c>
      <c r="H153" s="32"/>
      <c r="I153" s="53">
        <v>0</v>
      </c>
      <c r="J153" s="53">
        <v>1575.6</v>
      </c>
      <c r="K153" s="55">
        <v>1625</v>
      </c>
      <c r="L153" s="50">
        <f t="shared" si="21"/>
        <v>0.96959999999999991</v>
      </c>
    </row>
    <row r="154" spans="1:12">
      <c r="A154" s="36"/>
      <c r="B154" s="36"/>
      <c r="C154" s="36"/>
      <c r="D154" s="45"/>
      <c r="E154" s="45"/>
      <c r="F154" s="45"/>
      <c r="G154" s="46" t="s">
        <v>338</v>
      </c>
      <c r="H154" s="32"/>
      <c r="I154" s="53">
        <v>0</v>
      </c>
      <c r="J154" s="53">
        <v>0</v>
      </c>
      <c r="K154" s="55">
        <v>934</v>
      </c>
      <c r="L154" s="50">
        <f>J154/K154</f>
        <v>0</v>
      </c>
    </row>
    <row r="155" spans="1:12" ht="28.9" customHeight="1">
      <c r="A155" s="36"/>
      <c r="B155" s="36"/>
      <c r="C155" s="36"/>
      <c r="D155" s="45"/>
      <c r="E155" s="45"/>
      <c r="F155" s="46" t="s">
        <v>339</v>
      </c>
      <c r="G155" s="45"/>
      <c r="H155" s="32"/>
      <c r="I155" s="59">
        <f>SUM(I147:I154)</f>
        <v>0</v>
      </c>
      <c r="J155" s="59">
        <f>SUM(J147:J154)</f>
        <v>1657.8</v>
      </c>
      <c r="K155" s="59">
        <f>SUM(K147:K154)</f>
        <v>2777</v>
      </c>
      <c r="L155" s="58">
        <f t="shared" si="21"/>
        <v>0.59697515304285198</v>
      </c>
    </row>
    <row r="156" spans="1:12" ht="28.9" customHeight="1">
      <c r="A156" s="36"/>
      <c r="B156" s="36"/>
      <c r="C156" s="36"/>
      <c r="D156" s="45"/>
      <c r="E156" s="45"/>
      <c r="F156" s="32"/>
      <c r="G156" s="45"/>
      <c r="H156" s="32"/>
      <c r="I156" s="53"/>
      <c r="J156" s="53"/>
      <c r="K156" s="55"/>
      <c r="L156" s="50"/>
    </row>
    <row r="157" spans="1:12">
      <c r="A157" s="36"/>
      <c r="B157" s="36"/>
      <c r="C157" s="36"/>
      <c r="D157" s="45"/>
      <c r="E157" s="45"/>
      <c r="F157" s="46" t="s">
        <v>340</v>
      </c>
      <c r="G157" s="45"/>
      <c r="H157" s="32"/>
      <c r="I157" s="53"/>
      <c r="J157" s="53"/>
      <c r="K157" s="55"/>
      <c r="L157" s="50"/>
    </row>
    <row r="158" spans="1:12">
      <c r="A158" s="36"/>
      <c r="B158" s="36"/>
      <c r="C158" s="36"/>
      <c r="D158" s="45"/>
      <c r="E158" s="45"/>
      <c r="F158" s="45"/>
      <c r="G158" s="46" t="s">
        <v>341</v>
      </c>
      <c r="H158" s="32"/>
      <c r="I158" s="53">
        <v>0</v>
      </c>
      <c r="J158" s="53">
        <v>0</v>
      </c>
      <c r="K158" s="55">
        <v>60</v>
      </c>
      <c r="L158" s="50">
        <f t="shared" ref="L158:L166" si="22">J158/K158</f>
        <v>0</v>
      </c>
    </row>
    <row r="159" spans="1:12">
      <c r="A159" s="36"/>
      <c r="B159" s="36"/>
      <c r="C159" s="36"/>
      <c r="D159" s="45"/>
      <c r="E159" s="45"/>
      <c r="F159" s="45"/>
      <c r="G159" s="46" t="s">
        <v>342</v>
      </c>
      <c r="H159" s="32"/>
      <c r="I159" s="53">
        <v>0</v>
      </c>
      <c r="J159" s="53">
        <v>0</v>
      </c>
      <c r="K159" s="55">
        <v>100</v>
      </c>
      <c r="L159" s="50">
        <f t="shared" si="22"/>
        <v>0</v>
      </c>
    </row>
    <row r="160" spans="1:12">
      <c r="A160" s="36"/>
      <c r="B160" s="36"/>
      <c r="C160" s="36"/>
      <c r="D160" s="45"/>
      <c r="E160" s="45"/>
      <c r="F160" s="45"/>
      <c r="G160" s="46" t="s">
        <v>343</v>
      </c>
      <c r="H160" s="32"/>
      <c r="I160" s="53">
        <v>0</v>
      </c>
      <c r="J160" s="53">
        <v>0</v>
      </c>
      <c r="K160" s="55">
        <v>1000</v>
      </c>
      <c r="L160" s="50">
        <f t="shared" si="22"/>
        <v>0</v>
      </c>
    </row>
    <row r="161" spans="1:12">
      <c r="A161" s="36"/>
      <c r="B161" s="36"/>
      <c r="C161" s="36"/>
      <c r="D161" s="45"/>
      <c r="E161" s="45"/>
      <c r="F161" s="45"/>
      <c r="G161" s="46" t="s">
        <v>344</v>
      </c>
      <c r="H161" s="32"/>
      <c r="I161" s="53">
        <v>0</v>
      </c>
      <c r="J161" s="53">
        <v>0</v>
      </c>
      <c r="K161" s="55">
        <v>1160</v>
      </c>
      <c r="L161" s="50">
        <f t="shared" si="22"/>
        <v>0</v>
      </c>
    </row>
    <row r="162" spans="1:12">
      <c r="A162" s="36"/>
      <c r="B162" s="36"/>
      <c r="C162" s="36"/>
      <c r="D162" s="45"/>
      <c r="E162" s="45"/>
      <c r="F162" s="45" t="s">
        <v>345</v>
      </c>
      <c r="G162" s="45"/>
      <c r="I162" s="59">
        <f>SUM(I158:I161)</f>
        <v>0</v>
      </c>
      <c r="J162" s="59">
        <f>SUM(J158:J161)</f>
        <v>0</v>
      </c>
      <c r="K162" s="59">
        <f>SUM(K158:K161)</f>
        <v>2320</v>
      </c>
      <c r="L162" s="58">
        <f t="shared" si="22"/>
        <v>0</v>
      </c>
    </row>
    <row r="163" spans="1:12">
      <c r="A163" s="36"/>
      <c r="B163" s="36"/>
      <c r="C163" s="36"/>
      <c r="D163" s="45"/>
      <c r="E163" s="45"/>
      <c r="F163" s="45" t="s">
        <v>346</v>
      </c>
      <c r="G163" s="45"/>
      <c r="I163" s="53"/>
      <c r="J163" s="53"/>
      <c r="K163" s="55"/>
      <c r="L163" s="50"/>
    </row>
    <row r="164" spans="1:12">
      <c r="A164" s="36"/>
      <c r="B164" s="36"/>
      <c r="C164" s="36"/>
      <c r="D164" s="45"/>
      <c r="E164" s="45"/>
      <c r="F164" s="45"/>
      <c r="G164" s="45" t="s">
        <v>347</v>
      </c>
      <c r="I164" s="53">
        <v>0</v>
      </c>
      <c r="J164" s="53">
        <v>0</v>
      </c>
      <c r="K164" s="55">
        <v>100</v>
      </c>
      <c r="L164" s="50">
        <f t="shared" si="22"/>
        <v>0</v>
      </c>
    </row>
    <row r="165" spans="1:12">
      <c r="A165" s="36"/>
      <c r="B165" s="36"/>
      <c r="C165" s="36"/>
      <c r="D165" s="45"/>
      <c r="E165" s="45"/>
      <c r="F165" s="45" t="s">
        <v>348</v>
      </c>
      <c r="G165" s="45"/>
      <c r="I165" s="59">
        <f t="shared" ref="I165:J165" si="23">I164</f>
        <v>0</v>
      </c>
      <c r="J165" s="59">
        <f t="shared" si="23"/>
        <v>0</v>
      </c>
      <c r="K165" s="59">
        <f>K164</f>
        <v>100</v>
      </c>
      <c r="L165" s="58">
        <f t="shared" si="22"/>
        <v>0</v>
      </c>
    </row>
    <row r="166" spans="1:12">
      <c r="A166" s="36"/>
      <c r="B166" s="36"/>
      <c r="C166" s="36"/>
      <c r="D166" s="45"/>
      <c r="E166" s="46" t="s">
        <v>349</v>
      </c>
      <c r="F166" s="45"/>
      <c r="G166" s="45"/>
      <c r="H166" s="32"/>
      <c r="I166" s="59">
        <f>I165+I162+I155+I144+I168+I134+I127+I121</f>
        <v>3480.62</v>
      </c>
      <c r="J166" s="59">
        <f>J165+J162+J155+J144+J168+J134+J127+J121</f>
        <v>7733.53</v>
      </c>
      <c r="K166" s="59">
        <f>K165+K162+K155+K144+K168+K134+K127+K121</f>
        <v>24963</v>
      </c>
      <c r="L166" s="58">
        <f t="shared" si="22"/>
        <v>0.30979970356127068</v>
      </c>
    </row>
    <row r="167" spans="1:12">
      <c r="A167" s="36"/>
      <c r="B167" s="36"/>
      <c r="C167" s="36"/>
      <c r="D167" s="45"/>
      <c r="F167" s="45"/>
      <c r="G167" s="45"/>
      <c r="H167" s="32"/>
      <c r="I167" s="53"/>
      <c r="J167" s="53"/>
      <c r="K167" s="53"/>
      <c r="L167" s="50"/>
    </row>
    <row r="168" spans="1:12">
      <c r="A168" s="36"/>
      <c r="B168" s="36"/>
      <c r="C168" s="36"/>
      <c r="D168" s="45"/>
      <c r="E168" s="45"/>
      <c r="F168" s="72" t="s">
        <v>350</v>
      </c>
      <c r="G168" s="45"/>
      <c r="H168" s="32"/>
      <c r="I168" s="53">
        <v>300</v>
      </c>
      <c r="J168" s="53">
        <v>300</v>
      </c>
      <c r="K168" s="55">
        <v>1200</v>
      </c>
      <c r="L168" s="50">
        <f>J168/K168</f>
        <v>0.25</v>
      </c>
    </row>
    <row r="169" spans="1:12">
      <c r="A169" s="36"/>
      <c r="B169" s="36"/>
      <c r="C169" s="36"/>
      <c r="D169" s="45"/>
      <c r="F169" s="45"/>
      <c r="G169" s="45"/>
      <c r="H169" s="32"/>
      <c r="I169" s="53"/>
      <c r="J169" s="53"/>
      <c r="K169" s="55"/>
      <c r="L169" s="50"/>
    </row>
    <row r="170" spans="1:12">
      <c r="A170" s="36"/>
      <c r="B170" s="36"/>
      <c r="C170" s="36"/>
      <c r="D170" s="45"/>
      <c r="E170" s="46" t="s">
        <v>351</v>
      </c>
      <c r="F170" s="45"/>
      <c r="G170" s="45"/>
      <c r="H170" s="32"/>
      <c r="I170" s="53"/>
      <c r="J170" s="53"/>
      <c r="K170" s="55"/>
      <c r="L170" s="50"/>
    </row>
    <row r="171" spans="1:12">
      <c r="A171" s="36"/>
      <c r="B171" s="36"/>
      <c r="C171" s="36"/>
      <c r="D171" s="45"/>
      <c r="E171" s="45"/>
      <c r="F171" s="46" t="s">
        <v>352</v>
      </c>
      <c r="G171" s="45"/>
      <c r="H171" s="32"/>
      <c r="I171" s="53"/>
      <c r="J171" s="53"/>
      <c r="K171" s="55"/>
      <c r="L171" s="50"/>
    </row>
    <row r="172" spans="1:12" ht="28.9" customHeight="1">
      <c r="A172" s="36"/>
      <c r="B172" s="36"/>
      <c r="C172" s="36"/>
      <c r="D172" s="45"/>
      <c r="E172" s="45"/>
      <c r="F172" s="45"/>
      <c r="G172" s="46" t="s">
        <v>353</v>
      </c>
      <c r="H172" s="32"/>
      <c r="I172" s="53">
        <v>0</v>
      </c>
      <c r="J172" s="53">
        <v>0</v>
      </c>
      <c r="K172" s="55">
        <v>0</v>
      </c>
      <c r="L172" s="50">
        <v>0</v>
      </c>
    </row>
    <row r="173" spans="1:12">
      <c r="A173" s="36"/>
      <c r="B173" s="36"/>
      <c r="C173" s="36"/>
      <c r="D173" s="45"/>
      <c r="E173" s="45"/>
      <c r="F173" s="45"/>
      <c r="G173" s="46" t="s">
        <v>354</v>
      </c>
      <c r="H173" s="32"/>
      <c r="I173" s="53">
        <v>0</v>
      </c>
      <c r="J173" s="53">
        <v>0</v>
      </c>
      <c r="K173" s="55">
        <v>0</v>
      </c>
      <c r="L173" s="50">
        <v>0</v>
      </c>
    </row>
    <row r="174" spans="1:12">
      <c r="A174" s="36"/>
      <c r="B174" s="36"/>
      <c r="C174" s="36"/>
      <c r="D174" s="45"/>
      <c r="E174" s="45"/>
      <c r="F174" s="45"/>
      <c r="G174" s="46" t="s">
        <v>355</v>
      </c>
      <c r="H174" s="32"/>
      <c r="I174" s="53">
        <v>0</v>
      </c>
      <c r="J174" s="53">
        <v>0</v>
      </c>
      <c r="K174" s="55">
        <v>0</v>
      </c>
      <c r="L174" s="50">
        <v>0</v>
      </c>
    </row>
    <row r="175" spans="1:12">
      <c r="A175" s="36"/>
      <c r="B175" s="36"/>
      <c r="C175" s="36"/>
      <c r="D175" s="45"/>
      <c r="E175" s="45"/>
      <c r="F175" s="45"/>
      <c r="G175" s="46" t="s">
        <v>356</v>
      </c>
      <c r="H175" s="32"/>
      <c r="I175" s="53">
        <v>0</v>
      </c>
      <c r="J175" s="53">
        <v>0</v>
      </c>
      <c r="K175" s="55">
        <v>0</v>
      </c>
      <c r="L175" s="50">
        <v>0</v>
      </c>
    </row>
    <row r="176" spans="1:12">
      <c r="A176" s="36"/>
      <c r="B176" s="36"/>
      <c r="C176" s="36"/>
      <c r="D176" s="45"/>
      <c r="E176" s="45"/>
      <c r="F176" s="45"/>
      <c r="G176" s="46" t="s">
        <v>357</v>
      </c>
      <c r="H176" s="32"/>
      <c r="I176" s="53">
        <v>0</v>
      </c>
      <c r="J176" s="53">
        <v>0</v>
      </c>
      <c r="K176" s="55">
        <v>0</v>
      </c>
      <c r="L176" s="50">
        <v>0</v>
      </c>
    </row>
    <row r="177" spans="1:12">
      <c r="A177" s="36"/>
      <c r="B177" s="36"/>
      <c r="C177" s="36"/>
      <c r="D177" s="45"/>
      <c r="E177" s="45"/>
      <c r="F177" s="46" t="s">
        <v>358</v>
      </c>
      <c r="G177" s="45"/>
      <c r="H177" s="32"/>
      <c r="I177" s="59">
        <f t="shared" ref="I177:J177" si="24">SUM(I172:I176)</f>
        <v>0</v>
      </c>
      <c r="J177" s="59">
        <f t="shared" si="24"/>
        <v>0</v>
      </c>
      <c r="K177" s="59">
        <f>SUM(K172:K176)</f>
        <v>0</v>
      </c>
      <c r="L177" s="50">
        <v>0</v>
      </c>
    </row>
    <row r="178" spans="1:12" ht="28.9" customHeight="1">
      <c r="A178" s="36"/>
      <c r="B178" s="36"/>
      <c r="C178" s="36"/>
      <c r="D178" s="45"/>
      <c r="E178" s="45"/>
      <c r="F178" s="46" t="s">
        <v>359</v>
      </c>
      <c r="G178" s="45"/>
      <c r="H178" s="32"/>
      <c r="I178" s="53">
        <v>0</v>
      </c>
      <c r="J178" s="53">
        <v>0</v>
      </c>
      <c r="K178" s="55">
        <v>0</v>
      </c>
      <c r="L178" s="50">
        <v>0</v>
      </c>
    </row>
    <row r="179" spans="1:12">
      <c r="A179" s="36"/>
      <c r="B179" s="36"/>
      <c r="C179" s="36"/>
      <c r="D179" s="45"/>
      <c r="E179" s="45"/>
      <c r="F179" s="46" t="s">
        <v>360</v>
      </c>
      <c r="G179" s="45"/>
      <c r="H179" s="32"/>
      <c r="I179" s="53">
        <v>0</v>
      </c>
      <c r="J179" s="53">
        <v>0</v>
      </c>
      <c r="K179" s="55">
        <v>0</v>
      </c>
      <c r="L179" s="50">
        <v>0</v>
      </c>
    </row>
    <row r="180" spans="1:12">
      <c r="A180" s="36"/>
      <c r="B180" s="36"/>
      <c r="C180" s="36"/>
      <c r="D180" s="45"/>
      <c r="E180" s="45"/>
      <c r="F180" s="46" t="s">
        <v>361</v>
      </c>
      <c r="G180" s="45"/>
      <c r="H180" s="32"/>
      <c r="I180" s="53">
        <v>0</v>
      </c>
      <c r="J180" s="53">
        <v>0</v>
      </c>
      <c r="K180" s="55">
        <v>650</v>
      </c>
      <c r="L180" s="50">
        <f t="shared" ref="L180:L217" si="25">J180/K180</f>
        <v>0</v>
      </c>
    </row>
    <row r="181" spans="1:12">
      <c r="A181" s="36"/>
      <c r="B181" s="36"/>
      <c r="C181" s="36"/>
      <c r="D181" s="45"/>
      <c r="E181" s="45"/>
      <c r="F181" s="46" t="s">
        <v>362</v>
      </c>
      <c r="G181" s="45"/>
      <c r="H181" s="32"/>
      <c r="I181" s="53">
        <v>0</v>
      </c>
      <c r="J181" s="53">
        <v>0</v>
      </c>
      <c r="K181" s="55">
        <v>0</v>
      </c>
      <c r="L181" s="50">
        <v>0</v>
      </c>
    </row>
    <row r="182" spans="1:12">
      <c r="A182" s="36"/>
      <c r="B182" s="36"/>
      <c r="C182" s="36"/>
      <c r="D182" s="45"/>
      <c r="E182" s="45"/>
      <c r="F182" s="46" t="s">
        <v>363</v>
      </c>
      <c r="G182" s="45"/>
      <c r="H182" s="32"/>
      <c r="I182" s="53">
        <v>20.12</v>
      </c>
      <c r="J182" s="53">
        <v>20.12</v>
      </c>
      <c r="K182" s="55">
        <v>375</v>
      </c>
      <c r="L182" s="50">
        <f t="shared" si="25"/>
        <v>5.3653333333333338E-2</v>
      </c>
    </row>
    <row r="183" spans="1:12">
      <c r="A183" s="36"/>
      <c r="B183" s="36"/>
      <c r="C183" s="36"/>
      <c r="D183" s="45"/>
      <c r="E183" s="45"/>
      <c r="F183" s="46" t="s">
        <v>364</v>
      </c>
      <c r="G183" s="45"/>
      <c r="H183" s="32"/>
      <c r="I183" s="53">
        <v>0</v>
      </c>
      <c r="J183" s="53">
        <v>0</v>
      </c>
      <c r="K183" s="55">
        <v>0</v>
      </c>
      <c r="L183" s="50">
        <v>0</v>
      </c>
    </row>
    <row r="184" spans="1:12">
      <c r="A184" s="36"/>
      <c r="B184" s="36"/>
      <c r="C184" s="36"/>
      <c r="D184" s="45"/>
      <c r="E184" s="45"/>
      <c r="F184" s="46" t="s">
        <v>365</v>
      </c>
      <c r="G184" s="45"/>
      <c r="H184" s="32"/>
      <c r="I184" s="53">
        <v>0</v>
      </c>
      <c r="J184" s="53">
        <v>0</v>
      </c>
      <c r="K184" s="55">
        <v>0</v>
      </c>
      <c r="L184" s="50">
        <v>0</v>
      </c>
    </row>
    <row r="185" spans="1:12">
      <c r="A185" s="36"/>
      <c r="B185" s="36"/>
      <c r="C185" s="36"/>
      <c r="D185" s="45"/>
      <c r="E185" s="45"/>
      <c r="F185" s="46" t="s">
        <v>366</v>
      </c>
      <c r="G185" s="45"/>
      <c r="H185" s="32"/>
      <c r="I185" s="53">
        <v>0</v>
      </c>
      <c r="J185" s="53">
        <v>0</v>
      </c>
      <c r="K185" s="55">
        <v>0</v>
      </c>
      <c r="L185" s="50">
        <v>0</v>
      </c>
    </row>
    <row r="186" spans="1:12">
      <c r="A186" s="36"/>
      <c r="B186" s="36"/>
      <c r="C186" s="36"/>
      <c r="D186" s="45"/>
      <c r="E186" s="45"/>
      <c r="F186" s="46" t="s">
        <v>367</v>
      </c>
      <c r="G186" s="45"/>
      <c r="H186" s="32"/>
      <c r="I186" s="53">
        <v>0</v>
      </c>
      <c r="J186" s="53">
        <v>0</v>
      </c>
      <c r="K186" s="55">
        <v>0</v>
      </c>
      <c r="L186" s="50">
        <v>0</v>
      </c>
    </row>
    <row r="187" spans="1:12">
      <c r="A187" s="36"/>
      <c r="B187" s="36"/>
      <c r="C187" s="36"/>
      <c r="D187" s="45"/>
      <c r="E187" s="45"/>
      <c r="F187" s="46" t="s">
        <v>368</v>
      </c>
      <c r="G187" s="45"/>
      <c r="H187" s="32"/>
      <c r="I187" s="53">
        <v>0</v>
      </c>
      <c r="J187" s="53">
        <v>0</v>
      </c>
      <c r="K187" s="55">
        <v>300</v>
      </c>
      <c r="L187" s="50">
        <f t="shared" si="25"/>
        <v>0</v>
      </c>
    </row>
    <row r="188" spans="1:12">
      <c r="A188" s="36"/>
      <c r="B188" s="36"/>
      <c r="C188" s="36"/>
      <c r="D188" s="45"/>
      <c r="E188" s="45"/>
      <c r="F188" s="46" t="s">
        <v>369</v>
      </c>
      <c r="G188" s="45"/>
      <c r="H188" s="32"/>
      <c r="I188" s="53">
        <v>0</v>
      </c>
      <c r="J188" s="53">
        <v>0</v>
      </c>
      <c r="K188" s="55">
        <v>100</v>
      </c>
      <c r="L188" s="50">
        <f t="shared" si="25"/>
        <v>0</v>
      </c>
    </row>
    <row r="189" spans="1:12">
      <c r="A189" s="36"/>
      <c r="B189" s="36"/>
      <c r="C189" s="36"/>
      <c r="D189" s="45"/>
      <c r="E189" s="45"/>
      <c r="F189" s="46" t="s">
        <v>370</v>
      </c>
      <c r="G189" s="45"/>
      <c r="H189" s="32"/>
      <c r="I189" s="53">
        <v>0</v>
      </c>
      <c r="J189" s="53">
        <v>0</v>
      </c>
      <c r="K189" s="55">
        <v>400</v>
      </c>
      <c r="L189" s="50">
        <f t="shared" si="25"/>
        <v>0</v>
      </c>
    </row>
    <row r="190" spans="1:12">
      <c r="A190" s="36"/>
      <c r="B190" s="36"/>
      <c r="C190" s="36"/>
      <c r="D190" s="45"/>
      <c r="E190" s="45"/>
      <c r="F190" s="46" t="s">
        <v>371</v>
      </c>
      <c r="G190" s="45"/>
      <c r="H190" s="32"/>
      <c r="I190" s="53"/>
      <c r="J190" s="53"/>
      <c r="K190" s="55"/>
      <c r="L190" s="50"/>
    </row>
    <row r="191" spans="1:12">
      <c r="A191" s="36"/>
      <c r="B191" s="36"/>
      <c r="C191" s="36"/>
      <c r="D191" s="45"/>
      <c r="E191" s="45"/>
      <c r="F191" s="45"/>
      <c r="G191" s="46" t="s">
        <v>372</v>
      </c>
      <c r="H191" s="32"/>
      <c r="I191" s="53">
        <v>0</v>
      </c>
      <c r="J191" s="53">
        <v>0</v>
      </c>
      <c r="K191" s="55">
        <v>0</v>
      </c>
      <c r="L191" s="50">
        <v>0</v>
      </c>
    </row>
    <row r="192" spans="1:12" ht="28.9" customHeight="1">
      <c r="A192" s="36"/>
      <c r="B192" s="36"/>
      <c r="C192" s="36"/>
      <c r="D192" s="45"/>
      <c r="E192" s="45"/>
      <c r="F192" s="45"/>
      <c r="G192" s="46" t="s">
        <v>373</v>
      </c>
      <c r="H192" s="32"/>
      <c r="I192" s="53">
        <v>0</v>
      </c>
      <c r="J192" s="53">
        <v>0</v>
      </c>
      <c r="K192" s="55">
        <v>0</v>
      </c>
      <c r="L192" s="50">
        <v>0</v>
      </c>
    </row>
    <row r="193" spans="1:12">
      <c r="A193" s="36"/>
      <c r="B193" s="36"/>
      <c r="C193" s="36"/>
      <c r="D193" s="45"/>
      <c r="E193" s="45"/>
      <c r="F193" s="45"/>
      <c r="G193" s="46" t="s">
        <v>374</v>
      </c>
      <c r="H193" s="32"/>
      <c r="I193" s="53">
        <v>0</v>
      </c>
      <c r="J193" s="53">
        <v>0</v>
      </c>
      <c r="K193" s="55">
        <v>0</v>
      </c>
      <c r="L193" s="50">
        <v>0</v>
      </c>
    </row>
    <row r="194" spans="1:12">
      <c r="A194" s="36"/>
      <c r="B194" s="36"/>
      <c r="C194" s="36"/>
      <c r="D194" s="45"/>
      <c r="E194" s="45"/>
      <c r="F194" s="46" t="s">
        <v>375</v>
      </c>
      <c r="G194" s="45"/>
      <c r="H194" s="32"/>
      <c r="I194" s="59">
        <f t="shared" ref="I194:J194" si="26">SUM(I191:I193)</f>
        <v>0</v>
      </c>
      <c r="J194" s="59">
        <f t="shared" si="26"/>
        <v>0</v>
      </c>
      <c r="K194" s="59">
        <f>SUM(K191:K193)</f>
        <v>0</v>
      </c>
      <c r="L194" s="58">
        <v>0</v>
      </c>
    </row>
    <row r="195" spans="1:12">
      <c r="A195" s="36"/>
      <c r="B195" s="36"/>
      <c r="C195" s="36"/>
      <c r="D195" s="45"/>
      <c r="E195" s="45"/>
      <c r="F195" s="46" t="s">
        <v>376</v>
      </c>
      <c r="G195" s="45"/>
      <c r="H195" s="32"/>
      <c r="I195" s="53"/>
      <c r="J195" s="53"/>
      <c r="K195" s="55"/>
      <c r="L195" s="50"/>
    </row>
    <row r="196" spans="1:12">
      <c r="A196" s="36"/>
      <c r="B196" s="36"/>
      <c r="C196" s="36"/>
      <c r="D196" s="45"/>
      <c r="E196" s="45"/>
      <c r="G196" s="46" t="s">
        <v>377</v>
      </c>
      <c r="H196" s="32"/>
      <c r="I196" s="53">
        <v>0</v>
      </c>
      <c r="J196" s="53">
        <v>0</v>
      </c>
      <c r="K196" s="55">
        <v>0</v>
      </c>
      <c r="L196" s="50">
        <v>0</v>
      </c>
    </row>
    <row r="197" spans="1:12">
      <c r="A197" s="36"/>
      <c r="B197" s="36"/>
      <c r="C197" s="36"/>
      <c r="D197" s="45"/>
      <c r="E197" s="45"/>
      <c r="F197" s="45"/>
      <c r="G197" s="46" t="s">
        <v>378</v>
      </c>
      <c r="H197" s="32"/>
      <c r="I197" s="53">
        <v>0</v>
      </c>
      <c r="J197" s="53">
        <v>0</v>
      </c>
      <c r="K197" s="55">
        <v>0</v>
      </c>
      <c r="L197" s="50">
        <v>0</v>
      </c>
    </row>
    <row r="198" spans="1:12">
      <c r="A198" s="36"/>
      <c r="B198" s="36"/>
      <c r="C198" s="36"/>
      <c r="D198" s="45"/>
      <c r="E198" s="45"/>
      <c r="F198" s="45"/>
      <c r="G198" s="46" t="s">
        <v>379</v>
      </c>
      <c r="H198" s="32"/>
      <c r="I198" s="53">
        <v>0</v>
      </c>
      <c r="J198" s="53">
        <v>0</v>
      </c>
      <c r="K198" s="55">
        <v>0</v>
      </c>
      <c r="L198" s="50">
        <v>0</v>
      </c>
    </row>
    <row r="199" spans="1:12">
      <c r="A199" s="36"/>
      <c r="B199" s="36"/>
      <c r="C199" s="36"/>
      <c r="D199" s="45"/>
      <c r="E199" s="45"/>
      <c r="F199" s="45"/>
      <c r="G199" s="46" t="s">
        <v>380</v>
      </c>
      <c r="H199" s="32"/>
      <c r="I199" s="53">
        <v>0</v>
      </c>
      <c r="J199" s="53">
        <v>0</v>
      </c>
      <c r="K199" s="55">
        <v>0</v>
      </c>
      <c r="L199" s="50">
        <v>0</v>
      </c>
    </row>
    <row r="200" spans="1:12">
      <c r="A200" s="36"/>
      <c r="B200" s="36"/>
      <c r="C200" s="36"/>
      <c r="D200" s="45"/>
      <c r="E200" s="45"/>
      <c r="F200" s="46" t="s">
        <v>381</v>
      </c>
      <c r="G200" s="45"/>
      <c r="H200" s="32"/>
      <c r="I200" s="59">
        <f t="shared" ref="I200:J200" si="27">SUM(I196:I199)</f>
        <v>0</v>
      </c>
      <c r="J200" s="59">
        <f t="shared" si="27"/>
        <v>0</v>
      </c>
      <c r="K200" s="59">
        <f>SUM(K196:K199)</f>
        <v>0</v>
      </c>
      <c r="L200" s="58">
        <v>0</v>
      </c>
    </row>
    <row r="201" spans="1:12">
      <c r="A201" s="36"/>
      <c r="B201" s="36"/>
      <c r="C201" s="36"/>
      <c r="D201" s="45"/>
      <c r="E201" s="45"/>
      <c r="F201" s="46" t="s">
        <v>382</v>
      </c>
      <c r="G201" s="45"/>
      <c r="H201" s="32"/>
      <c r="I201" s="53"/>
      <c r="J201" s="53"/>
      <c r="K201" s="55"/>
      <c r="L201" s="50"/>
    </row>
    <row r="202" spans="1:12">
      <c r="A202" s="36"/>
      <c r="B202" s="36"/>
      <c r="C202" s="36"/>
      <c r="D202" s="45"/>
      <c r="E202" s="45"/>
      <c r="F202" s="45"/>
      <c r="G202" s="46" t="s">
        <v>383</v>
      </c>
      <c r="H202" s="32"/>
      <c r="I202" s="53">
        <v>0</v>
      </c>
      <c r="J202" s="53">
        <v>0</v>
      </c>
      <c r="K202" s="55">
        <v>1000</v>
      </c>
      <c r="L202" s="50">
        <f t="shared" si="25"/>
        <v>0</v>
      </c>
    </row>
    <row r="203" spans="1:12">
      <c r="A203" s="36"/>
      <c r="B203" s="36"/>
      <c r="C203" s="36"/>
      <c r="D203" s="45"/>
      <c r="E203" s="45"/>
      <c r="F203" s="45"/>
      <c r="G203" s="46" t="s">
        <v>384</v>
      </c>
      <c r="H203" s="32"/>
      <c r="I203" s="53">
        <v>0</v>
      </c>
      <c r="J203" s="53">
        <v>0</v>
      </c>
      <c r="K203" s="55">
        <v>0</v>
      </c>
      <c r="L203" s="50">
        <v>0</v>
      </c>
    </row>
    <row r="204" spans="1:12">
      <c r="A204" s="36"/>
      <c r="B204" s="36"/>
      <c r="C204" s="36"/>
      <c r="D204" s="45"/>
      <c r="E204" s="45"/>
      <c r="F204" s="46" t="s">
        <v>385</v>
      </c>
      <c r="G204" s="45"/>
      <c r="H204" s="32"/>
      <c r="I204" s="59">
        <f t="shared" ref="I204:J204" si="28">SUM(I202:I203)</f>
        <v>0</v>
      </c>
      <c r="J204" s="59">
        <f t="shared" si="28"/>
        <v>0</v>
      </c>
      <c r="K204" s="59">
        <f>SUM(K202:K203)</f>
        <v>1000</v>
      </c>
      <c r="L204" s="58">
        <f t="shared" si="25"/>
        <v>0</v>
      </c>
    </row>
    <row r="205" spans="1:12">
      <c r="A205" s="36"/>
      <c r="B205" s="36"/>
      <c r="C205" s="36"/>
      <c r="D205" s="45"/>
      <c r="E205" s="45"/>
      <c r="F205" s="46" t="s">
        <v>386</v>
      </c>
      <c r="G205" s="45"/>
      <c r="H205" s="32"/>
      <c r="I205" s="53"/>
      <c r="J205" s="53"/>
      <c r="K205" s="55"/>
      <c r="L205" s="50"/>
    </row>
    <row r="206" spans="1:12">
      <c r="A206" s="36"/>
      <c r="B206" s="36"/>
      <c r="C206" s="36"/>
      <c r="D206" s="45"/>
      <c r="E206" s="45"/>
      <c r="F206" s="45"/>
      <c r="G206" s="46" t="s">
        <v>387</v>
      </c>
      <c r="H206" s="32"/>
      <c r="I206" s="53">
        <v>0</v>
      </c>
      <c r="J206" s="53">
        <v>0</v>
      </c>
      <c r="K206" s="55">
        <v>0</v>
      </c>
      <c r="L206" s="50">
        <v>0</v>
      </c>
    </row>
    <row r="207" spans="1:12">
      <c r="A207" s="36"/>
      <c r="B207" s="36"/>
      <c r="C207" s="36"/>
      <c r="D207" s="45"/>
      <c r="E207" s="45"/>
      <c r="F207" s="46" t="s">
        <v>388</v>
      </c>
      <c r="G207" s="45"/>
      <c r="H207" s="32"/>
      <c r="I207" s="59">
        <f t="shared" ref="I207:J207" si="29">I206</f>
        <v>0</v>
      </c>
      <c r="J207" s="59">
        <f t="shared" si="29"/>
        <v>0</v>
      </c>
      <c r="K207" s="59">
        <v>0</v>
      </c>
      <c r="L207" s="58">
        <v>0</v>
      </c>
    </row>
    <row r="208" spans="1:12">
      <c r="A208" s="36"/>
      <c r="B208" s="36"/>
      <c r="C208" s="36"/>
      <c r="D208" s="45"/>
      <c r="E208" s="45"/>
      <c r="F208" s="62" t="s">
        <v>389</v>
      </c>
      <c r="G208" s="45"/>
      <c r="H208" s="32"/>
      <c r="I208" s="53">
        <v>0</v>
      </c>
      <c r="J208" s="53">
        <v>0</v>
      </c>
      <c r="K208" s="55">
        <v>0</v>
      </c>
      <c r="L208" s="50">
        <v>0</v>
      </c>
    </row>
    <row r="209" spans="1:12">
      <c r="A209" s="36"/>
      <c r="B209" s="36"/>
      <c r="C209" s="36"/>
      <c r="D209" s="45"/>
      <c r="E209" s="45"/>
      <c r="F209" s="46" t="s">
        <v>390</v>
      </c>
      <c r="G209" s="45"/>
      <c r="H209" s="32"/>
      <c r="I209" s="53">
        <v>0</v>
      </c>
      <c r="J209" s="53">
        <v>0</v>
      </c>
      <c r="K209" s="55">
        <v>225</v>
      </c>
      <c r="L209" s="50">
        <f t="shared" si="25"/>
        <v>0</v>
      </c>
    </row>
    <row r="210" spans="1:12">
      <c r="A210" s="36"/>
      <c r="B210" s="36"/>
      <c r="C210" s="36"/>
      <c r="D210" s="45"/>
      <c r="E210" s="45"/>
      <c r="F210" s="46" t="s">
        <v>391</v>
      </c>
      <c r="G210" s="45"/>
      <c r="H210" s="32"/>
      <c r="I210" s="53">
        <v>0</v>
      </c>
      <c r="J210" s="53">
        <v>0</v>
      </c>
      <c r="K210" s="55">
        <v>0</v>
      </c>
      <c r="L210" s="50">
        <v>0</v>
      </c>
    </row>
    <row r="211" spans="1:12" ht="28.9" customHeight="1">
      <c r="A211" s="36"/>
      <c r="B211" s="36"/>
      <c r="C211" s="36"/>
      <c r="D211" s="45"/>
      <c r="E211" s="46" t="s">
        <v>392</v>
      </c>
      <c r="F211" s="45"/>
      <c r="G211" s="45"/>
      <c r="H211" s="32"/>
      <c r="I211" s="59">
        <f t="shared" ref="I211:J211" si="30">I177+I178++I179+I180+I181+I182+I183+I184+I185+I186+I187+I188+I189+I194+I200+I204+I207+I208+I209+I210</f>
        <v>20.12</v>
      </c>
      <c r="J211" s="59">
        <f>J177+J178++J179+J180+J181+J182+J183+J184+J185+J186+J187+J188+J189+J194+J200+J204+J207+J208+J209+J210</f>
        <v>20.12</v>
      </c>
      <c r="K211" s="59">
        <f>K177+K178++K179+K180+K181+K182+K183+K184+K185+K186+K187+K188+K189+K194+K200+K204+K207+K208+K209+K210</f>
        <v>3050</v>
      </c>
      <c r="L211" s="58">
        <f t="shared" si="25"/>
        <v>6.5967213114754104E-3</v>
      </c>
    </row>
    <row r="212" spans="1:12">
      <c r="A212" s="36"/>
      <c r="B212" s="36"/>
      <c r="C212" s="36"/>
      <c r="D212" s="45"/>
      <c r="E212" s="46" t="s">
        <v>393</v>
      </c>
      <c r="F212" s="45"/>
      <c r="G212" s="45"/>
      <c r="H212" s="32"/>
      <c r="I212" s="53"/>
      <c r="J212" s="53"/>
      <c r="K212" s="55"/>
      <c r="L212" s="50"/>
    </row>
    <row r="213" spans="1:12">
      <c r="A213" s="36"/>
      <c r="B213" s="36"/>
      <c r="C213" s="36"/>
      <c r="D213" s="45"/>
      <c r="E213" s="45"/>
      <c r="F213" s="46" t="s">
        <v>394</v>
      </c>
      <c r="G213" s="45"/>
      <c r="H213" s="32"/>
      <c r="I213" s="53">
        <v>0</v>
      </c>
      <c r="J213" s="53">
        <v>0</v>
      </c>
      <c r="K213" s="55">
        <v>0</v>
      </c>
      <c r="L213" s="50">
        <v>0</v>
      </c>
    </row>
    <row r="214" spans="1:12">
      <c r="A214" s="36"/>
      <c r="B214" s="36"/>
      <c r="C214" s="36"/>
      <c r="D214" s="45"/>
      <c r="E214" s="46" t="s">
        <v>395</v>
      </c>
      <c r="F214" s="45"/>
      <c r="G214" s="45"/>
      <c r="H214" s="32"/>
      <c r="I214" s="59">
        <f t="shared" ref="I214:J214" si="31">I213</f>
        <v>0</v>
      </c>
      <c r="J214" s="59">
        <f t="shared" si="31"/>
        <v>0</v>
      </c>
      <c r="K214" s="59">
        <f>K213</f>
        <v>0</v>
      </c>
      <c r="L214" s="58">
        <v>0</v>
      </c>
    </row>
    <row r="215" spans="1:12">
      <c r="A215" s="36"/>
      <c r="B215" s="36"/>
      <c r="C215" s="36"/>
      <c r="D215" s="45"/>
      <c r="E215" s="46" t="s">
        <v>396</v>
      </c>
      <c r="F215" s="45"/>
      <c r="G215" s="45"/>
      <c r="H215" s="32"/>
      <c r="I215" s="53"/>
      <c r="J215" s="53"/>
      <c r="K215" s="55"/>
      <c r="L215" s="50"/>
    </row>
    <row r="216" spans="1:12">
      <c r="A216" s="36"/>
      <c r="B216" s="36"/>
      <c r="C216" s="36"/>
      <c r="D216" s="45"/>
      <c r="E216" s="45"/>
      <c r="F216" s="46" t="s">
        <v>397</v>
      </c>
      <c r="G216" s="45"/>
      <c r="H216" s="32"/>
      <c r="I216" s="53">
        <v>0</v>
      </c>
      <c r="J216" s="53">
        <v>0</v>
      </c>
      <c r="K216" s="55">
        <v>1070</v>
      </c>
      <c r="L216" s="50">
        <f t="shared" si="25"/>
        <v>0</v>
      </c>
    </row>
    <row r="217" spans="1:12" ht="28.9" customHeight="1">
      <c r="A217" s="36"/>
      <c r="B217" s="36"/>
      <c r="C217" s="36"/>
      <c r="D217" s="45"/>
      <c r="E217" s="46" t="s">
        <v>398</v>
      </c>
      <c r="F217" s="32"/>
      <c r="G217" s="45"/>
      <c r="H217" s="32"/>
      <c r="I217" s="59">
        <f t="shared" ref="I217:J217" si="32">I216</f>
        <v>0</v>
      </c>
      <c r="J217" s="59">
        <f t="shared" si="32"/>
        <v>0</v>
      </c>
      <c r="K217" s="59">
        <f>K216</f>
        <v>1070</v>
      </c>
      <c r="L217" s="58">
        <f t="shared" si="25"/>
        <v>0</v>
      </c>
    </row>
    <row r="218" spans="1:12">
      <c r="A218" s="36"/>
      <c r="B218" s="36"/>
      <c r="C218" s="36"/>
      <c r="D218" s="45"/>
      <c r="E218" s="46" t="s">
        <v>399</v>
      </c>
      <c r="F218" s="45"/>
      <c r="G218" s="45"/>
      <c r="H218" s="32"/>
      <c r="I218" s="53"/>
      <c r="J218" s="53"/>
      <c r="K218" s="55"/>
      <c r="L218" s="50"/>
    </row>
    <row r="219" spans="1:12">
      <c r="A219" s="36"/>
      <c r="B219" s="36"/>
      <c r="C219" s="36"/>
      <c r="D219" s="45"/>
      <c r="E219" s="45"/>
      <c r="F219" s="46" t="s">
        <v>400</v>
      </c>
      <c r="G219" s="45"/>
      <c r="H219" s="32"/>
      <c r="I219" s="53"/>
      <c r="J219" s="53"/>
      <c r="K219" s="55"/>
      <c r="L219" s="50"/>
    </row>
    <row r="220" spans="1:12" ht="28.9" customHeight="1">
      <c r="A220" s="36"/>
      <c r="B220" s="36"/>
      <c r="C220" s="36"/>
      <c r="D220" s="45"/>
      <c r="E220" s="45"/>
      <c r="F220" s="45"/>
      <c r="G220" s="46" t="s">
        <v>401</v>
      </c>
      <c r="H220" s="32"/>
      <c r="I220" s="53">
        <v>0</v>
      </c>
      <c r="J220" s="53">
        <v>0</v>
      </c>
      <c r="K220" s="55">
        <v>0</v>
      </c>
      <c r="L220" s="50">
        <v>0</v>
      </c>
    </row>
    <row r="221" spans="1:12">
      <c r="A221" s="36"/>
      <c r="B221" s="36"/>
      <c r="C221" s="36"/>
      <c r="D221" s="45"/>
      <c r="E221" s="45"/>
      <c r="F221" s="45"/>
      <c r="G221" s="46" t="s">
        <v>402</v>
      </c>
      <c r="H221" s="32"/>
      <c r="I221" s="53">
        <v>0</v>
      </c>
      <c r="J221" s="53">
        <v>0</v>
      </c>
      <c r="K221" s="55">
        <v>0</v>
      </c>
      <c r="L221" s="50">
        <v>0</v>
      </c>
    </row>
    <row r="222" spans="1:12">
      <c r="A222" s="36"/>
      <c r="B222" s="36"/>
      <c r="C222" s="36"/>
      <c r="D222" s="45"/>
      <c r="E222" s="45"/>
      <c r="F222" s="45"/>
      <c r="G222" s="46" t="s">
        <v>403</v>
      </c>
      <c r="H222" s="32"/>
      <c r="I222" s="53">
        <v>0</v>
      </c>
      <c r="J222" s="53">
        <v>0</v>
      </c>
      <c r="K222" s="55">
        <v>0</v>
      </c>
      <c r="L222" s="50">
        <v>0</v>
      </c>
    </row>
    <row r="223" spans="1:12" ht="28.9" customHeight="1">
      <c r="A223" s="36"/>
      <c r="B223" s="36"/>
      <c r="C223" s="36"/>
      <c r="D223" s="45"/>
      <c r="E223" s="45"/>
      <c r="F223" s="45"/>
      <c r="G223" s="46" t="s">
        <v>404</v>
      </c>
      <c r="H223" s="32"/>
      <c r="I223" s="53">
        <v>0</v>
      </c>
      <c r="J223" s="53">
        <v>0</v>
      </c>
      <c r="K223" s="55">
        <v>0</v>
      </c>
      <c r="L223" s="50">
        <v>0</v>
      </c>
    </row>
    <row r="224" spans="1:12">
      <c r="A224" s="36"/>
      <c r="B224" s="36"/>
      <c r="C224" s="36"/>
      <c r="D224" s="45"/>
      <c r="E224" s="45"/>
      <c r="F224" s="45"/>
      <c r="G224" s="46" t="s">
        <v>405</v>
      </c>
      <c r="H224" s="32"/>
      <c r="I224" s="53">
        <v>0</v>
      </c>
      <c r="J224" s="53">
        <v>0</v>
      </c>
      <c r="K224" s="55">
        <v>0</v>
      </c>
      <c r="L224" s="50">
        <v>0</v>
      </c>
    </row>
    <row r="225" spans="1:12">
      <c r="A225" s="36"/>
      <c r="B225" s="36"/>
      <c r="C225" s="36"/>
      <c r="D225" s="45"/>
      <c r="E225" s="45"/>
      <c r="F225" s="46" t="s">
        <v>406</v>
      </c>
      <c r="G225" s="45"/>
      <c r="H225" s="32"/>
      <c r="I225" s="59">
        <f t="shared" ref="I225:J225" si="33">SUM(I220:I224)</f>
        <v>0</v>
      </c>
      <c r="J225" s="59">
        <f t="shared" si="33"/>
        <v>0</v>
      </c>
      <c r="K225" s="59">
        <f>SUM(K220:K224)</f>
        <v>0</v>
      </c>
      <c r="L225" s="58">
        <v>0</v>
      </c>
    </row>
    <row r="226" spans="1:12">
      <c r="A226" s="36"/>
      <c r="B226" s="36"/>
      <c r="C226" s="36"/>
      <c r="D226" s="45"/>
      <c r="E226" s="45"/>
      <c r="F226" s="46" t="s">
        <v>407</v>
      </c>
      <c r="G226" s="45"/>
      <c r="H226" s="32"/>
      <c r="I226" s="53">
        <v>0</v>
      </c>
      <c r="J226" s="53">
        <v>0</v>
      </c>
      <c r="K226" s="55">
        <v>1000</v>
      </c>
      <c r="L226" s="50">
        <f>J226/K226</f>
        <v>0</v>
      </c>
    </row>
    <row r="227" spans="1:12">
      <c r="A227" s="36"/>
      <c r="B227" s="36"/>
      <c r="C227" s="36"/>
      <c r="D227" s="45"/>
      <c r="E227" s="45"/>
      <c r="F227" s="46" t="s">
        <v>408</v>
      </c>
      <c r="G227" s="45"/>
      <c r="H227" s="32"/>
      <c r="I227" s="53"/>
      <c r="J227" s="53"/>
      <c r="K227" s="55"/>
      <c r="L227" s="50"/>
    </row>
    <row r="228" spans="1:12">
      <c r="A228" s="36"/>
      <c r="B228" s="36"/>
      <c r="C228" s="36"/>
      <c r="D228" s="45"/>
      <c r="E228" s="45"/>
      <c r="G228" s="45"/>
      <c r="H228" s="70" t="s">
        <v>409</v>
      </c>
      <c r="I228" s="53">
        <v>0</v>
      </c>
      <c r="J228" s="53">
        <v>0</v>
      </c>
      <c r="K228" s="55">
        <v>0</v>
      </c>
      <c r="L228" s="71"/>
    </row>
    <row r="229" spans="1:12">
      <c r="A229" s="36"/>
      <c r="B229" s="36"/>
      <c r="C229" s="36"/>
      <c r="D229" s="45"/>
      <c r="E229" s="45"/>
      <c r="F229" s="45"/>
      <c r="G229" s="45"/>
      <c r="H229" s="46" t="s">
        <v>410</v>
      </c>
      <c r="I229" s="53">
        <v>7611</v>
      </c>
      <c r="J229" s="53">
        <v>22833</v>
      </c>
      <c r="K229" s="55">
        <v>91332</v>
      </c>
      <c r="L229" s="50">
        <f t="shared" ref="L229:L240" si="34">J229/K229</f>
        <v>0.25</v>
      </c>
    </row>
    <row r="230" spans="1:12" ht="28.9" customHeight="1">
      <c r="A230" s="36"/>
      <c r="B230" s="36"/>
      <c r="C230" s="36"/>
      <c r="D230" s="45"/>
      <c r="E230" s="45"/>
      <c r="F230" s="45"/>
      <c r="G230" s="45"/>
      <c r="H230" s="46" t="s">
        <v>411</v>
      </c>
      <c r="I230" s="53">
        <v>0</v>
      </c>
      <c r="J230" s="53">
        <v>0</v>
      </c>
      <c r="K230" s="55">
        <v>500</v>
      </c>
      <c r="L230" s="50">
        <f t="shared" si="34"/>
        <v>0</v>
      </c>
    </row>
    <row r="231" spans="1:12">
      <c r="A231" s="36"/>
      <c r="B231" s="36"/>
      <c r="C231" s="36"/>
      <c r="D231" s="45"/>
      <c r="E231" s="45"/>
      <c r="F231" s="46" t="s">
        <v>412</v>
      </c>
      <c r="G231" s="45"/>
      <c r="H231" s="32"/>
      <c r="I231" s="59">
        <f>SUM(I228:I230)</f>
        <v>7611</v>
      </c>
      <c r="J231" s="59">
        <f>SUM(J228:J230)</f>
        <v>22833</v>
      </c>
      <c r="K231" s="59">
        <f>SUM(K229:K230)</f>
        <v>91832</v>
      </c>
      <c r="L231" s="58">
        <f t="shared" si="34"/>
        <v>0.2486388187124314</v>
      </c>
    </row>
    <row r="232" spans="1:12">
      <c r="A232" s="36"/>
      <c r="B232" s="36"/>
      <c r="C232" s="36"/>
      <c r="D232" s="45"/>
      <c r="E232" s="45"/>
      <c r="F232" s="46" t="s">
        <v>413</v>
      </c>
      <c r="G232" s="32"/>
      <c r="H232" s="32"/>
      <c r="I232" s="53">
        <v>0</v>
      </c>
      <c r="J232" s="53">
        <v>0</v>
      </c>
      <c r="K232" s="55">
        <v>100</v>
      </c>
      <c r="L232" s="50">
        <f t="shared" si="34"/>
        <v>0</v>
      </c>
    </row>
    <row r="233" spans="1:12" ht="28.9" customHeight="1">
      <c r="A233" s="36"/>
      <c r="B233" s="36"/>
      <c r="C233" s="36"/>
      <c r="D233" s="45"/>
      <c r="E233" s="45"/>
      <c r="F233" s="46" t="s">
        <v>414</v>
      </c>
      <c r="G233" s="32"/>
      <c r="H233" s="32"/>
      <c r="I233" s="53">
        <v>0</v>
      </c>
      <c r="J233" s="53">
        <v>0</v>
      </c>
      <c r="K233" s="55">
        <v>120</v>
      </c>
      <c r="L233" s="50">
        <f t="shared" si="34"/>
        <v>0</v>
      </c>
    </row>
    <row r="234" spans="1:12">
      <c r="A234" s="36"/>
      <c r="B234" s="36"/>
      <c r="C234" s="36"/>
      <c r="D234" s="45"/>
      <c r="E234" s="45"/>
      <c r="F234" s="46" t="s">
        <v>415</v>
      </c>
      <c r="G234" s="32"/>
      <c r="H234" s="32"/>
      <c r="I234" s="53">
        <v>0</v>
      </c>
      <c r="J234" s="53">
        <v>0</v>
      </c>
      <c r="K234" s="55">
        <v>150</v>
      </c>
      <c r="L234" s="50">
        <f t="shared" si="34"/>
        <v>0</v>
      </c>
    </row>
    <row r="235" spans="1:12">
      <c r="A235" s="36"/>
      <c r="B235" s="36"/>
      <c r="C235" s="36"/>
      <c r="D235" s="45"/>
      <c r="E235" s="45"/>
      <c r="F235" s="46" t="s">
        <v>416</v>
      </c>
      <c r="G235" s="32"/>
      <c r="H235" s="32"/>
      <c r="I235" s="53">
        <v>0</v>
      </c>
      <c r="J235" s="53">
        <v>50</v>
      </c>
      <c r="K235" s="55">
        <v>100</v>
      </c>
      <c r="L235" s="50">
        <f t="shared" si="34"/>
        <v>0.5</v>
      </c>
    </row>
    <row r="236" spans="1:12">
      <c r="A236" s="36"/>
      <c r="B236" s="36"/>
      <c r="C236" s="36"/>
      <c r="D236" s="45"/>
      <c r="E236" s="45"/>
      <c r="F236" s="46" t="s">
        <v>417</v>
      </c>
      <c r="G236" s="32"/>
      <c r="H236" s="32"/>
      <c r="I236" s="53">
        <v>0</v>
      </c>
      <c r="J236" s="53">
        <v>0</v>
      </c>
      <c r="K236" s="55">
        <v>200</v>
      </c>
      <c r="L236" s="50">
        <f>J236/K236</f>
        <v>0</v>
      </c>
    </row>
    <row r="237" spans="1:12">
      <c r="A237" s="36"/>
      <c r="B237" s="36"/>
      <c r="C237" s="36"/>
      <c r="D237" s="45"/>
      <c r="E237" s="45"/>
      <c r="F237" s="46" t="s">
        <v>418</v>
      </c>
      <c r="G237" s="32"/>
      <c r="H237" s="32"/>
      <c r="I237" s="53">
        <v>0</v>
      </c>
      <c r="J237" s="53">
        <v>0</v>
      </c>
      <c r="K237" s="55">
        <v>500</v>
      </c>
      <c r="L237" s="50">
        <f t="shared" si="34"/>
        <v>0</v>
      </c>
    </row>
    <row r="238" spans="1:12">
      <c r="A238" s="36"/>
      <c r="B238" s="36"/>
      <c r="C238" s="36"/>
      <c r="D238" s="45"/>
      <c r="E238" s="45"/>
      <c r="F238" s="46" t="s">
        <v>419</v>
      </c>
      <c r="G238" s="32"/>
      <c r="H238" s="32"/>
      <c r="I238" s="53">
        <v>53.06</v>
      </c>
      <c r="J238" s="53">
        <v>158.32</v>
      </c>
      <c r="K238" s="55">
        <v>650</v>
      </c>
      <c r="L238" s="50">
        <f t="shared" si="34"/>
        <v>0.24356923076923076</v>
      </c>
    </row>
    <row r="239" spans="1:12">
      <c r="A239" s="36"/>
      <c r="B239" s="36"/>
      <c r="C239" s="36"/>
      <c r="D239" s="45"/>
      <c r="E239" s="45"/>
      <c r="F239" s="46" t="s">
        <v>420</v>
      </c>
      <c r="G239" s="32"/>
      <c r="H239" s="32"/>
      <c r="I239" s="53">
        <v>0</v>
      </c>
      <c r="J239" s="53">
        <v>0</v>
      </c>
      <c r="K239" s="55">
        <v>264</v>
      </c>
      <c r="L239" s="50">
        <f t="shared" si="34"/>
        <v>0</v>
      </c>
    </row>
    <row r="240" spans="1:12">
      <c r="A240" s="36"/>
      <c r="B240" s="36"/>
      <c r="C240" s="36"/>
      <c r="D240" s="45"/>
      <c r="E240" s="45"/>
      <c r="F240" s="46" t="s">
        <v>421</v>
      </c>
      <c r="G240" s="32"/>
      <c r="H240" s="32"/>
      <c r="I240" s="53">
        <v>95</v>
      </c>
      <c r="J240" s="53">
        <v>285</v>
      </c>
      <c r="K240" s="55">
        <v>1320</v>
      </c>
      <c r="L240" s="50">
        <f t="shared" si="34"/>
        <v>0.21590909090909091</v>
      </c>
    </row>
    <row r="241" spans="1:12" ht="28.9" customHeight="1">
      <c r="A241" s="36"/>
      <c r="B241" s="36"/>
      <c r="C241" s="36"/>
      <c r="D241" s="45"/>
      <c r="E241" s="45"/>
      <c r="F241" s="46" t="s">
        <v>422</v>
      </c>
      <c r="G241" s="45"/>
      <c r="H241" s="32"/>
      <c r="I241" s="53"/>
      <c r="J241" s="53"/>
      <c r="K241" s="55"/>
      <c r="L241" s="50"/>
    </row>
    <row r="242" spans="1:12">
      <c r="A242" s="36"/>
      <c r="B242" s="36"/>
      <c r="C242" s="36"/>
      <c r="D242" s="45"/>
      <c r="E242" s="45"/>
      <c r="F242" s="45"/>
      <c r="G242" s="46" t="s">
        <v>423</v>
      </c>
      <c r="H242" s="32"/>
      <c r="I242" s="53">
        <v>2.71</v>
      </c>
      <c r="J242" s="53">
        <v>4.7300000000000004</v>
      </c>
      <c r="K242" s="55">
        <v>45</v>
      </c>
      <c r="L242" s="50">
        <f t="shared" ref="L242:L253" si="35">J242/K242</f>
        <v>0.10511111111111113</v>
      </c>
    </row>
    <row r="243" spans="1:12">
      <c r="A243" s="36"/>
      <c r="B243" s="36"/>
      <c r="C243" s="36"/>
      <c r="D243" s="45"/>
      <c r="E243" s="45"/>
      <c r="F243" s="45"/>
      <c r="G243" s="46" t="s">
        <v>424</v>
      </c>
      <c r="H243" s="32"/>
      <c r="I243" s="53">
        <v>108.25</v>
      </c>
      <c r="J243" s="53">
        <v>324.75</v>
      </c>
      <c r="K243" s="55">
        <v>1350</v>
      </c>
      <c r="L243" s="50">
        <f t="shared" si="35"/>
        <v>0.24055555555555555</v>
      </c>
    </row>
    <row r="244" spans="1:12">
      <c r="A244" s="36"/>
      <c r="B244" s="36"/>
      <c r="C244" s="36"/>
      <c r="D244" s="45"/>
      <c r="E244" s="45"/>
      <c r="F244" s="45"/>
      <c r="G244" s="46" t="s">
        <v>425</v>
      </c>
      <c r="H244" s="32"/>
      <c r="I244" s="53">
        <v>0</v>
      </c>
      <c r="J244" s="53">
        <v>0</v>
      </c>
      <c r="K244" s="55">
        <v>400</v>
      </c>
      <c r="L244" s="50">
        <f t="shared" si="35"/>
        <v>0</v>
      </c>
    </row>
    <row r="245" spans="1:12">
      <c r="A245" s="36"/>
      <c r="B245" s="36"/>
      <c r="C245" s="36"/>
      <c r="D245" s="45"/>
      <c r="E245" s="45"/>
      <c r="F245" s="45"/>
      <c r="G245" s="46" t="s">
        <v>426</v>
      </c>
      <c r="H245" s="32"/>
      <c r="I245" s="53">
        <v>70</v>
      </c>
      <c r="J245" s="53">
        <v>210</v>
      </c>
      <c r="K245" s="55">
        <v>840</v>
      </c>
      <c r="L245" s="50">
        <f t="shared" si="35"/>
        <v>0.25</v>
      </c>
    </row>
    <row r="246" spans="1:12" ht="28.9" customHeight="1">
      <c r="A246" s="36"/>
      <c r="B246" s="36"/>
      <c r="C246" s="36"/>
      <c r="D246" s="45"/>
      <c r="E246" s="45"/>
      <c r="F246" s="45"/>
      <c r="G246" s="46" t="s">
        <v>427</v>
      </c>
      <c r="H246" s="32"/>
      <c r="I246" s="53">
        <v>21.17</v>
      </c>
      <c r="J246" s="53">
        <v>21.17</v>
      </c>
      <c r="K246" s="55">
        <v>200</v>
      </c>
      <c r="L246" s="50">
        <f t="shared" si="35"/>
        <v>0.10585000000000001</v>
      </c>
    </row>
    <row r="247" spans="1:12" ht="28.9" customHeight="1">
      <c r="A247" s="36"/>
      <c r="B247" s="36"/>
      <c r="C247" s="36"/>
      <c r="D247" s="45"/>
      <c r="E247" s="45"/>
      <c r="F247" s="45"/>
      <c r="G247" s="46" t="s">
        <v>428</v>
      </c>
      <c r="H247" s="32"/>
      <c r="I247" s="53">
        <v>0</v>
      </c>
      <c r="J247" s="53">
        <v>0</v>
      </c>
      <c r="K247" s="55">
        <v>650</v>
      </c>
      <c r="L247" s="50">
        <f t="shared" si="35"/>
        <v>0</v>
      </c>
    </row>
    <row r="248" spans="1:12">
      <c r="A248" s="36"/>
      <c r="B248" s="36"/>
      <c r="C248" s="36"/>
      <c r="D248" s="45"/>
      <c r="E248" s="45"/>
      <c r="F248" s="45"/>
      <c r="G248" s="46" t="s">
        <v>429</v>
      </c>
      <c r="H248" s="32"/>
      <c r="I248" s="53">
        <v>324</v>
      </c>
      <c r="J248" s="53">
        <v>972</v>
      </c>
      <c r="K248" s="55">
        <v>3888</v>
      </c>
      <c r="L248" s="50">
        <f t="shared" si="35"/>
        <v>0.25</v>
      </c>
    </row>
    <row r="249" spans="1:12">
      <c r="A249" s="36"/>
      <c r="B249" s="36"/>
      <c r="C249" s="36"/>
      <c r="D249" s="45"/>
      <c r="E249" s="45"/>
      <c r="F249" s="46" t="s">
        <v>430</v>
      </c>
      <c r="G249" s="45"/>
      <c r="H249" s="32"/>
      <c r="I249" s="59">
        <f t="shared" ref="I249" si="36">SUM(I242:I248)</f>
        <v>526.13</v>
      </c>
      <c r="J249" s="59">
        <f>SUM(J242:J248)</f>
        <v>1532.65</v>
      </c>
      <c r="K249" s="59">
        <f>SUM(K242:K248)</f>
        <v>7373</v>
      </c>
      <c r="L249" s="58">
        <f t="shared" si="35"/>
        <v>0.20787332157873323</v>
      </c>
    </row>
    <row r="250" spans="1:12">
      <c r="A250" s="36"/>
      <c r="B250" s="36"/>
      <c r="C250" s="36"/>
      <c r="D250" s="45"/>
      <c r="E250" s="45"/>
      <c r="F250" s="46" t="s">
        <v>431</v>
      </c>
      <c r="G250" s="45"/>
      <c r="H250" s="32"/>
      <c r="I250" s="53">
        <v>0</v>
      </c>
      <c r="J250" s="53">
        <v>10</v>
      </c>
      <c r="K250" s="55">
        <v>50</v>
      </c>
      <c r="L250" s="50">
        <f t="shared" si="35"/>
        <v>0.2</v>
      </c>
    </row>
    <row r="251" spans="1:12">
      <c r="A251" s="36"/>
      <c r="B251" s="36"/>
      <c r="C251" s="36"/>
      <c r="D251" s="45"/>
      <c r="E251" s="45"/>
      <c r="F251" s="46" t="s">
        <v>432</v>
      </c>
      <c r="G251" s="45"/>
      <c r="H251" s="32"/>
      <c r="I251" s="53">
        <v>291.24</v>
      </c>
      <c r="J251" s="53">
        <v>1334.56</v>
      </c>
      <c r="K251" s="55">
        <v>3835</v>
      </c>
      <c r="L251" s="50">
        <f t="shared" si="35"/>
        <v>0.34799478487614077</v>
      </c>
    </row>
    <row r="252" spans="1:12">
      <c r="A252" s="36"/>
      <c r="B252" s="36"/>
      <c r="C252" s="36"/>
      <c r="D252" s="45"/>
      <c r="E252" s="45"/>
      <c r="F252" s="46" t="s">
        <v>433</v>
      </c>
      <c r="G252" s="45"/>
      <c r="H252" s="32"/>
      <c r="I252" s="53">
        <v>1109.6600000000001</v>
      </c>
      <c r="J252" s="53">
        <v>1358.98</v>
      </c>
      <c r="K252" s="55">
        <v>1500</v>
      </c>
      <c r="L252" s="50">
        <f t="shared" si="35"/>
        <v>0.90598666666666672</v>
      </c>
    </row>
    <row r="253" spans="1:12">
      <c r="A253" s="36"/>
      <c r="B253" s="36"/>
      <c r="C253" s="36"/>
      <c r="D253" s="45"/>
      <c r="E253" s="45"/>
      <c r="F253" s="46" t="s">
        <v>434</v>
      </c>
      <c r="G253" s="45"/>
      <c r="H253" s="32"/>
      <c r="I253" s="53">
        <v>0</v>
      </c>
      <c r="J253" s="53">
        <v>0</v>
      </c>
      <c r="K253" s="55">
        <v>1500</v>
      </c>
      <c r="L253" s="50">
        <f t="shared" si="35"/>
        <v>0</v>
      </c>
    </row>
    <row r="254" spans="1:12">
      <c r="A254" s="36"/>
      <c r="B254" s="36"/>
      <c r="C254" s="36"/>
      <c r="D254" s="45"/>
      <c r="E254" s="45"/>
      <c r="F254" s="46" t="s">
        <v>435</v>
      </c>
      <c r="G254" s="45"/>
      <c r="H254" s="32"/>
      <c r="I254" s="53"/>
      <c r="J254" s="53"/>
      <c r="K254" s="55"/>
      <c r="L254" s="50"/>
    </row>
    <row r="255" spans="1:12">
      <c r="A255" s="36"/>
      <c r="B255" s="36"/>
      <c r="C255" s="36"/>
      <c r="D255" s="45"/>
      <c r="E255" s="45"/>
      <c r="F255" s="45"/>
      <c r="G255" s="46" t="s">
        <v>436</v>
      </c>
      <c r="H255" s="32"/>
      <c r="I255" s="53">
        <v>0</v>
      </c>
      <c r="J255" s="53">
        <v>0</v>
      </c>
      <c r="K255" s="55">
        <v>150</v>
      </c>
      <c r="L255" s="50">
        <f t="shared" ref="L255:L260" si="37">J255/K255</f>
        <v>0</v>
      </c>
    </row>
    <row r="256" spans="1:12">
      <c r="A256" s="36"/>
      <c r="B256" s="36"/>
      <c r="C256" s="36"/>
      <c r="D256" s="45"/>
      <c r="E256" s="45"/>
      <c r="F256" s="46" t="s">
        <v>437</v>
      </c>
      <c r="G256" s="45"/>
      <c r="H256" s="32"/>
      <c r="I256" s="59">
        <f t="shared" ref="I256:J256" si="38">I255</f>
        <v>0</v>
      </c>
      <c r="J256" s="59">
        <f t="shared" si="38"/>
        <v>0</v>
      </c>
      <c r="K256" s="59">
        <f>K255</f>
        <v>150</v>
      </c>
      <c r="L256" s="58">
        <f t="shared" si="37"/>
        <v>0</v>
      </c>
    </row>
    <row r="257" spans="1:12">
      <c r="A257" s="36"/>
      <c r="B257" s="36"/>
      <c r="C257" s="36"/>
      <c r="D257" s="45"/>
      <c r="E257" s="45"/>
      <c r="F257" s="46" t="s">
        <v>438</v>
      </c>
      <c r="G257" s="45"/>
      <c r="H257" s="32"/>
      <c r="I257" s="53">
        <v>0</v>
      </c>
      <c r="J257" s="53">
        <v>0</v>
      </c>
      <c r="K257" s="55">
        <v>1000</v>
      </c>
      <c r="L257" s="50">
        <f t="shared" si="37"/>
        <v>0</v>
      </c>
    </row>
    <row r="258" spans="1:12">
      <c r="A258" s="36"/>
      <c r="B258" s="36"/>
      <c r="C258" s="36"/>
      <c r="D258" s="45"/>
      <c r="E258" s="45"/>
      <c r="F258" s="46" t="s">
        <v>439</v>
      </c>
      <c r="G258" s="45"/>
      <c r="H258" s="32"/>
      <c r="I258" s="53">
        <v>0</v>
      </c>
      <c r="J258" s="53">
        <v>100.5</v>
      </c>
      <c r="K258" s="55">
        <v>1000</v>
      </c>
      <c r="L258" s="50">
        <f t="shared" si="37"/>
        <v>0.10050000000000001</v>
      </c>
    </row>
    <row r="259" spans="1:12">
      <c r="A259" s="36"/>
      <c r="B259" s="36"/>
      <c r="C259" s="36"/>
      <c r="D259" s="46" t="s">
        <v>440</v>
      </c>
      <c r="E259" s="32"/>
      <c r="F259" s="45"/>
      <c r="G259" s="45"/>
      <c r="H259" s="32"/>
      <c r="I259" s="59">
        <f>I225+I226+I231+I232+I233+I234+I235+I236+I237+I238+I239+I240+I249+I250+I251+I252+I253+I256+I257+I258</f>
        <v>9686.09</v>
      </c>
      <c r="J259" s="59">
        <f>J225+J226+J231+J232+J233+J234+J235+J236+J237+J238+J239+J240+J249+J250+J251+J252+J253+J256+J257+J258</f>
        <v>27663.010000000002</v>
      </c>
      <c r="K259" s="59">
        <f>K226+K231+K232+K233+K234+K235+K236+K237+K238+K239+K240+K249+K250+K251+K252+K253+K256+K257+K258</f>
        <v>112644</v>
      </c>
      <c r="L259" s="58">
        <f t="shared" si="37"/>
        <v>0.24557908099854411</v>
      </c>
    </row>
    <row r="260" spans="1:12">
      <c r="A260" s="36"/>
      <c r="B260" s="36"/>
      <c r="C260" s="46" t="s">
        <v>441</v>
      </c>
      <c r="D260" s="32"/>
      <c r="E260" s="45"/>
      <c r="F260" s="45"/>
      <c r="G260" s="45"/>
      <c r="H260" s="32"/>
      <c r="I260" s="60">
        <f>I166+I211+I214+I217+I259</f>
        <v>13186.83</v>
      </c>
      <c r="J260" s="60">
        <f>J166+J211+J214+J217+J259</f>
        <v>35416.660000000003</v>
      </c>
      <c r="K260" s="60">
        <f>K166+K211+K214+K217+K259</f>
        <v>141727</v>
      </c>
      <c r="L260" s="69">
        <f t="shared" si="37"/>
        <v>0.24989352769761586</v>
      </c>
    </row>
    <row r="261" spans="1:12">
      <c r="A261" s="36"/>
      <c r="B261" s="46" t="s">
        <v>442</v>
      </c>
      <c r="C261" s="32"/>
      <c r="D261" s="45"/>
      <c r="E261" s="45"/>
      <c r="F261" s="45"/>
      <c r="G261" s="45"/>
      <c r="H261" s="32"/>
      <c r="I261" s="53">
        <f>I114-I260</f>
        <v>-3269.3700000000008</v>
      </c>
      <c r="J261" s="53">
        <f>J114-J260</f>
        <v>45727.770000000004</v>
      </c>
      <c r="K261" s="55">
        <f>K114-K260</f>
        <v>-460</v>
      </c>
      <c r="L261" s="50">
        <f>J261/K261</f>
        <v>-99.408195652173916</v>
      </c>
    </row>
    <row r="262" spans="1:12">
      <c r="A262" s="36"/>
      <c r="B262" s="36"/>
      <c r="C262" s="46"/>
      <c r="D262" s="45"/>
      <c r="E262" s="45"/>
      <c r="F262" s="45"/>
      <c r="G262" s="45"/>
      <c r="H262" s="32"/>
      <c r="I262" s="53"/>
      <c r="J262" s="53"/>
      <c r="K262" s="55"/>
      <c r="L262" s="50"/>
    </row>
    <row r="263" spans="1:12">
      <c r="A263" s="36"/>
      <c r="B263" s="32"/>
      <c r="C263" s="46" t="s">
        <v>443</v>
      </c>
      <c r="D263" s="45"/>
      <c r="E263" s="45"/>
      <c r="F263" s="45"/>
      <c r="G263" s="45"/>
      <c r="H263" s="32"/>
      <c r="I263" s="53"/>
      <c r="J263" s="53"/>
      <c r="K263" s="55"/>
      <c r="L263" s="50"/>
    </row>
    <row r="264" spans="1:12">
      <c r="A264" s="36"/>
      <c r="B264" s="36"/>
      <c r="C264" s="36"/>
      <c r="D264" s="46" t="s">
        <v>444</v>
      </c>
      <c r="E264" s="45"/>
      <c r="F264" s="45"/>
      <c r="G264" s="45"/>
      <c r="H264" s="32"/>
      <c r="I264" s="53"/>
      <c r="J264" s="53"/>
      <c r="K264" s="55"/>
      <c r="L264" s="50"/>
    </row>
    <row r="265" spans="1:12">
      <c r="A265" s="36"/>
      <c r="B265" s="36"/>
      <c r="C265" s="36"/>
      <c r="D265" s="45"/>
      <c r="E265" s="46" t="s">
        <v>445</v>
      </c>
      <c r="F265" s="45"/>
      <c r="G265" s="45"/>
      <c r="H265" s="32"/>
      <c r="I265" s="53">
        <v>0</v>
      </c>
      <c r="J265" s="53">
        <v>0</v>
      </c>
      <c r="K265" s="97"/>
      <c r="L265" s="63"/>
    </row>
    <row r="266" spans="1:12">
      <c r="A266" s="36"/>
      <c r="B266" s="36"/>
      <c r="C266" s="36"/>
      <c r="D266" s="45"/>
      <c r="E266" s="46" t="s">
        <v>446</v>
      </c>
      <c r="F266" s="45"/>
      <c r="G266" s="45"/>
      <c r="H266" s="32"/>
      <c r="I266" s="53">
        <v>0</v>
      </c>
      <c r="J266" s="53">
        <v>0</v>
      </c>
      <c r="K266" s="97"/>
      <c r="L266" s="63"/>
    </row>
    <row r="267" spans="1:12" ht="28.9" customHeight="1">
      <c r="A267" s="36"/>
      <c r="B267" s="36"/>
      <c r="C267" s="36"/>
      <c r="D267" s="45"/>
      <c r="E267" s="46" t="s">
        <v>447</v>
      </c>
      <c r="F267" s="45"/>
      <c r="G267" s="45"/>
      <c r="H267" s="32"/>
      <c r="I267" s="53">
        <v>0</v>
      </c>
      <c r="J267" s="53">
        <v>0</v>
      </c>
      <c r="K267" s="97"/>
      <c r="L267" s="63"/>
    </row>
    <row r="268" spans="1:12">
      <c r="A268" s="36"/>
      <c r="B268" s="36"/>
      <c r="C268" s="36"/>
      <c r="D268" s="45"/>
      <c r="E268" s="46" t="s">
        <v>448</v>
      </c>
      <c r="F268" s="45"/>
      <c r="G268" s="45"/>
      <c r="H268" s="32"/>
      <c r="I268" s="53">
        <v>0</v>
      </c>
      <c r="J268" s="53">
        <v>0</v>
      </c>
      <c r="K268" s="97"/>
      <c r="L268" s="63"/>
    </row>
    <row r="269" spans="1:12">
      <c r="A269" s="36"/>
      <c r="B269" s="36"/>
      <c r="C269" s="36"/>
      <c r="D269" s="45"/>
      <c r="E269" s="46" t="s">
        <v>449</v>
      </c>
      <c r="F269" s="45"/>
      <c r="G269" s="45"/>
      <c r="H269" s="32"/>
      <c r="I269" s="53">
        <v>0</v>
      </c>
      <c r="J269" s="53">
        <v>0</v>
      </c>
      <c r="K269" s="97"/>
      <c r="L269" s="63"/>
    </row>
    <row r="270" spans="1:12">
      <c r="A270" s="36"/>
      <c r="B270" s="36"/>
      <c r="C270" s="36"/>
      <c r="D270" s="45"/>
      <c r="E270" s="46" t="s">
        <v>450</v>
      </c>
      <c r="F270" s="45"/>
      <c r="G270" s="45"/>
      <c r="H270" s="32"/>
      <c r="I270" s="53">
        <v>0</v>
      </c>
      <c r="J270" s="53">
        <v>0</v>
      </c>
      <c r="K270" s="97"/>
      <c r="L270" s="63"/>
    </row>
    <row r="271" spans="1:12">
      <c r="A271" s="36"/>
      <c r="B271" s="36"/>
      <c r="C271" s="36"/>
      <c r="D271" s="45"/>
      <c r="E271" s="46" t="s">
        <v>451</v>
      </c>
      <c r="F271" s="45"/>
      <c r="G271" s="45"/>
      <c r="H271" s="32"/>
      <c r="I271" s="53">
        <v>0</v>
      </c>
      <c r="J271" s="53">
        <v>0</v>
      </c>
      <c r="K271" s="97"/>
      <c r="L271" s="63"/>
    </row>
    <row r="272" spans="1:12">
      <c r="A272" s="36"/>
      <c r="B272" s="36"/>
      <c r="C272" s="36"/>
      <c r="D272" s="45"/>
      <c r="E272" s="46" t="s">
        <v>452</v>
      </c>
      <c r="F272" s="45"/>
      <c r="G272" s="45"/>
      <c r="H272" s="32"/>
      <c r="I272" s="53">
        <v>0</v>
      </c>
      <c r="J272" s="53">
        <v>0</v>
      </c>
      <c r="K272" s="97"/>
      <c r="L272" s="63"/>
    </row>
    <row r="273" spans="1:12">
      <c r="A273" s="36"/>
      <c r="B273" s="36"/>
      <c r="C273" s="36"/>
      <c r="D273" s="45"/>
      <c r="E273" s="46" t="s">
        <v>453</v>
      </c>
      <c r="F273" s="45"/>
      <c r="G273" s="45"/>
      <c r="H273" s="32"/>
      <c r="I273" s="53">
        <v>0</v>
      </c>
      <c r="J273" s="53">
        <v>0</v>
      </c>
      <c r="K273" s="97"/>
      <c r="L273" s="63"/>
    </row>
    <row r="274" spans="1:12" ht="28.9" customHeight="1">
      <c r="A274" s="36"/>
      <c r="B274" s="36"/>
      <c r="C274" s="36"/>
      <c r="D274" s="45"/>
      <c r="E274" s="46" t="s">
        <v>454</v>
      </c>
      <c r="F274" s="45"/>
      <c r="G274" s="45"/>
      <c r="H274" s="32"/>
      <c r="I274" s="53">
        <v>0</v>
      </c>
      <c r="J274" s="53">
        <v>0</v>
      </c>
      <c r="K274" s="97"/>
      <c r="L274" s="63"/>
    </row>
    <row r="275" spans="1:12">
      <c r="A275" s="36"/>
      <c r="B275" s="36"/>
      <c r="C275" s="36"/>
      <c r="D275" s="45"/>
      <c r="E275" s="46" t="s">
        <v>455</v>
      </c>
      <c r="F275" s="45"/>
      <c r="G275" s="45"/>
      <c r="H275" s="32"/>
      <c r="I275" s="53">
        <v>0</v>
      </c>
      <c r="J275" s="53">
        <v>0</v>
      </c>
      <c r="K275" s="97"/>
      <c r="L275" s="63"/>
    </row>
    <row r="276" spans="1:12">
      <c r="A276" s="36"/>
      <c r="B276" s="36"/>
      <c r="C276" s="36"/>
      <c r="D276" s="45"/>
      <c r="E276" s="46" t="s">
        <v>456</v>
      </c>
      <c r="F276" s="45"/>
      <c r="G276" s="45"/>
      <c r="H276" s="32"/>
      <c r="I276" s="53">
        <v>0</v>
      </c>
      <c r="J276" s="53">
        <v>0</v>
      </c>
      <c r="K276" s="97"/>
      <c r="L276" s="63"/>
    </row>
    <row r="277" spans="1:12" ht="28.9" customHeight="1">
      <c r="A277" s="36"/>
      <c r="B277" s="36"/>
      <c r="C277" s="36"/>
      <c r="D277" s="46" t="s">
        <v>457</v>
      </c>
      <c r="E277" s="45"/>
      <c r="F277" s="45"/>
      <c r="G277" s="45"/>
      <c r="H277" s="32"/>
      <c r="I277" s="59">
        <f>SUM(I265:I276)</f>
        <v>0</v>
      </c>
      <c r="J277" s="59">
        <f t="shared" ref="J277" si="39">SUM(J265:J276)</f>
        <v>0</v>
      </c>
      <c r="K277" s="97"/>
      <c r="L277" s="63"/>
    </row>
    <row r="278" spans="1:12" ht="28.9" customHeight="1">
      <c r="A278" s="36"/>
      <c r="B278" s="36"/>
      <c r="C278" s="36"/>
      <c r="D278" s="46" t="s">
        <v>458</v>
      </c>
      <c r="E278" s="45"/>
      <c r="F278" s="45"/>
      <c r="G278" s="45"/>
      <c r="H278" s="32"/>
      <c r="I278" s="53"/>
      <c r="J278" s="53"/>
      <c r="K278" s="55"/>
      <c r="L278" s="50"/>
    </row>
    <row r="279" spans="1:12" ht="28.9" customHeight="1">
      <c r="A279" s="36"/>
      <c r="B279" s="36"/>
      <c r="C279" s="36"/>
      <c r="D279" s="45"/>
      <c r="E279" s="46" t="s">
        <v>459</v>
      </c>
      <c r="F279" s="45"/>
      <c r="G279" s="45"/>
      <c r="H279" s="32"/>
      <c r="I279" s="53">
        <v>0</v>
      </c>
      <c r="J279" s="53">
        <v>0</v>
      </c>
      <c r="K279" s="97"/>
      <c r="L279" s="63"/>
    </row>
    <row r="280" spans="1:12">
      <c r="A280" s="36"/>
      <c r="B280" s="36"/>
      <c r="C280" s="36"/>
      <c r="D280" s="45"/>
      <c r="E280" s="46" t="s">
        <v>460</v>
      </c>
      <c r="F280" s="45"/>
      <c r="G280" s="45"/>
      <c r="H280" s="32"/>
      <c r="I280" s="53">
        <v>0</v>
      </c>
      <c r="J280" s="53">
        <v>0</v>
      </c>
      <c r="K280" s="97"/>
      <c r="L280" s="63"/>
    </row>
    <row r="281" spans="1:12">
      <c r="A281" s="36"/>
      <c r="B281" s="36"/>
      <c r="C281" s="36"/>
      <c r="D281" s="45"/>
      <c r="E281" s="46" t="s">
        <v>461</v>
      </c>
      <c r="F281" s="45"/>
      <c r="G281" s="45"/>
      <c r="H281" s="32"/>
      <c r="I281" s="53">
        <v>0</v>
      </c>
      <c r="J281" s="53">
        <v>0</v>
      </c>
      <c r="K281" s="97"/>
      <c r="L281" s="63"/>
    </row>
    <row r="282" spans="1:12">
      <c r="A282" s="36"/>
      <c r="B282" s="36"/>
      <c r="C282" s="36"/>
      <c r="D282" s="45"/>
      <c r="E282" s="46" t="s">
        <v>462</v>
      </c>
      <c r="F282" s="45"/>
      <c r="G282" s="45"/>
      <c r="H282" s="32"/>
      <c r="I282" s="53">
        <v>0</v>
      </c>
      <c r="J282" s="53">
        <v>0</v>
      </c>
      <c r="K282" s="97"/>
      <c r="L282" s="63"/>
    </row>
    <row r="283" spans="1:12">
      <c r="A283" s="36"/>
      <c r="B283" s="36"/>
      <c r="C283" s="36"/>
      <c r="D283" s="45"/>
      <c r="E283" s="46" t="s">
        <v>463</v>
      </c>
      <c r="F283" s="45"/>
      <c r="G283" s="45"/>
      <c r="H283" s="32"/>
      <c r="I283" s="53">
        <v>0</v>
      </c>
      <c r="J283" s="53">
        <v>0</v>
      </c>
      <c r="K283" s="97"/>
      <c r="L283" s="63"/>
    </row>
    <row r="284" spans="1:12">
      <c r="A284" s="36"/>
      <c r="B284" s="36"/>
      <c r="C284" s="36"/>
      <c r="D284" s="45"/>
      <c r="E284" s="46" t="s">
        <v>464</v>
      </c>
      <c r="F284" s="45"/>
      <c r="G284" s="45"/>
      <c r="H284" s="32"/>
      <c r="I284" s="53">
        <v>0</v>
      </c>
      <c r="J284" s="53">
        <v>0</v>
      </c>
      <c r="K284" s="97"/>
      <c r="L284" s="63"/>
    </row>
    <row r="285" spans="1:12">
      <c r="A285" s="36"/>
      <c r="B285" s="36"/>
      <c r="C285" s="36"/>
      <c r="D285" s="45"/>
      <c r="F285" s="46" t="s">
        <v>465</v>
      </c>
      <c r="G285" s="45"/>
      <c r="H285" s="32"/>
      <c r="I285" s="53">
        <v>0</v>
      </c>
      <c r="J285" s="53">
        <v>0</v>
      </c>
      <c r="K285" s="97"/>
      <c r="L285" s="63"/>
    </row>
    <row r="286" spans="1:12">
      <c r="A286" s="36"/>
      <c r="B286" s="36"/>
      <c r="C286" s="36"/>
      <c r="D286" s="45"/>
      <c r="E286" s="46" t="s">
        <v>466</v>
      </c>
      <c r="F286" s="45"/>
      <c r="G286" s="45"/>
      <c r="H286" s="32"/>
      <c r="I286" s="53">
        <v>0</v>
      </c>
      <c r="J286" s="53">
        <f>J285</f>
        <v>0</v>
      </c>
      <c r="K286" s="97"/>
      <c r="L286" s="63"/>
    </row>
    <row r="287" spans="1:12">
      <c r="A287" s="36"/>
      <c r="B287" s="36"/>
      <c r="C287" s="36"/>
      <c r="D287" s="45"/>
      <c r="E287" s="46" t="s">
        <v>467</v>
      </c>
      <c r="F287" s="45"/>
      <c r="G287" s="45"/>
      <c r="H287" s="32"/>
      <c r="I287" s="53">
        <v>0</v>
      </c>
      <c r="J287" s="53">
        <v>0</v>
      </c>
      <c r="K287" s="97"/>
      <c r="L287" s="63"/>
    </row>
    <row r="288" spans="1:12">
      <c r="A288" s="36"/>
      <c r="B288" s="36"/>
      <c r="C288" s="36"/>
      <c r="D288" s="45"/>
      <c r="E288" s="46" t="s">
        <v>468</v>
      </c>
      <c r="F288" s="45"/>
      <c r="G288" s="45"/>
      <c r="H288" s="32"/>
      <c r="I288" s="53">
        <v>0</v>
      </c>
      <c r="J288" s="53">
        <v>0</v>
      </c>
      <c r="K288" s="97"/>
      <c r="L288" s="63"/>
    </row>
    <row r="289" spans="1:12">
      <c r="A289" s="36"/>
      <c r="B289" s="36"/>
      <c r="C289" s="36"/>
      <c r="D289" s="45"/>
      <c r="E289" s="46" t="s">
        <v>469</v>
      </c>
      <c r="F289" s="45"/>
      <c r="G289" s="45"/>
      <c r="H289" s="32"/>
      <c r="I289" s="53">
        <v>0</v>
      </c>
      <c r="J289" s="53">
        <v>0</v>
      </c>
      <c r="K289" s="97"/>
      <c r="L289" s="63"/>
    </row>
    <row r="290" spans="1:12">
      <c r="A290" s="36"/>
      <c r="B290" s="36"/>
      <c r="C290" s="36"/>
      <c r="D290" s="45"/>
      <c r="E290" s="46" t="s">
        <v>470</v>
      </c>
      <c r="F290" s="45"/>
      <c r="G290" s="45"/>
      <c r="H290" s="32"/>
      <c r="I290" s="53">
        <v>0</v>
      </c>
      <c r="J290" s="53">
        <v>0</v>
      </c>
      <c r="K290" s="97"/>
      <c r="L290" s="63"/>
    </row>
    <row r="291" spans="1:12">
      <c r="A291" s="36"/>
      <c r="B291" s="36"/>
      <c r="C291" s="36"/>
      <c r="D291" s="45"/>
      <c r="E291" s="46" t="s">
        <v>471</v>
      </c>
      <c r="F291" s="45"/>
      <c r="G291" s="45"/>
      <c r="H291" s="32"/>
      <c r="I291" s="53">
        <v>0</v>
      </c>
      <c r="J291" s="53">
        <v>0</v>
      </c>
      <c r="K291" s="97"/>
      <c r="L291" s="63"/>
    </row>
    <row r="292" spans="1:12">
      <c r="A292" s="36"/>
      <c r="B292" s="36"/>
      <c r="C292" s="36"/>
      <c r="D292" s="46" t="s">
        <v>472</v>
      </c>
      <c r="E292" s="45"/>
      <c r="F292" s="45"/>
      <c r="G292" s="45"/>
      <c r="H292" s="32"/>
      <c r="I292" s="59">
        <f>SUM(I279:I291)</f>
        <v>0</v>
      </c>
      <c r="J292" s="59">
        <f>SUM(J279:J291)</f>
        <v>0</v>
      </c>
      <c r="K292" s="97"/>
      <c r="L292" s="63"/>
    </row>
    <row r="293" spans="1:12">
      <c r="A293" s="36"/>
      <c r="B293" s="36"/>
      <c r="C293" s="46" t="s">
        <v>473</v>
      </c>
      <c r="D293" s="45"/>
      <c r="E293" s="45"/>
      <c r="F293" s="45"/>
      <c r="G293" s="45"/>
      <c r="H293" s="32"/>
      <c r="I293" s="53"/>
      <c r="J293" s="53"/>
      <c r="K293" s="55"/>
      <c r="L293" s="50"/>
    </row>
    <row r="294" spans="1:12" ht="28.9" customHeight="1">
      <c r="A294" s="36"/>
      <c r="B294" s="36"/>
      <c r="C294" s="36"/>
      <c r="D294" s="46" t="s">
        <v>474</v>
      </c>
      <c r="E294" s="45"/>
      <c r="F294" s="45"/>
      <c r="G294" s="45"/>
      <c r="H294" s="32"/>
      <c r="I294" s="53">
        <v>0</v>
      </c>
      <c r="J294" s="53">
        <v>0</v>
      </c>
      <c r="K294" s="97"/>
      <c r="L294" s="63"/>
    </row>
    <row r="295" spans="1:12">
      <c r="A295" s="36"/>
      <c r="B295" s="36"/>
      <c r="C295" s="36"/>
      <c r="D295" s="46" t="s">
        <v>475</v>
      </c>
      <c r="E295" s="45"/>
      <c r="F295" s="45"/>
      <c r="G295" s="45"/>
      <c r="H295" s="32"/>
      <c r="I295" s="53">
        <v>0</v>
      </c>
      <c r="J295" s="53">
        <v>0</v>
      </c>
      <c r="K295" s="97"/>
      <c r="L295" s="63"/>
    </row>
    <row r="296" spans="1:12">
      <c r="A296" s="36"/>
      <c r="B296" s="36"/>
      <c r="C296" s="36"/>
      <c r="D296" s="46" t="s">
        <v>476</v>
      </c>
      <c r="E296" s="45"/>
      <c r="F296" s="45"/>
      <c r="G296" s="45"/>
      <c r="H296" s="32"/>
      <c r="I296" s="53">
        <v>0</v>
      </c>
      <c r="J296" s="53">
        <v>0</v>
      </c>
      <c r="K296" s="97"/>
      <c r="L296" s="63"/>
    </row>
    <row r="297" spans="1:12">
      <c r="A297" s="36"/>
      <c r="B297" s="36"/>
      <c r="C297" s="36"/>
      <c r="D297" s="46" t="s">
        <v>477</v>
      </c>
      <c r="E297" s="45"/>
      <c r="F297" s="45"/>
      <c r="G297" s="45"/>
      <c r="H297" s="32"/>
      <c r="I297" s="53">
        <v>0</v>
      </c>
      <c r="J297" s="53">
        <v>0</v>
      </c>
      <c r="K297" s="97"/>
      <c r="L297" s="63"/>
    </row>
    <row r="298" spans="1:12">
      <c r="A298" s="36"/>
      <c r="B298" s="36"/>
      <c r="C298" s="36"/>
      <c r="D298" s="46" t="s">
        <v>478</v>
      </c>
      <c r="E298" s="45"/>
      <c r="F298" s="45"/>
      <c r="G298" s="45"/>
      <c r="H298" s="32"/>
      <c r="I298" s="53">
        <v>0</v>
      </c>
      <c r="J298" s="53">
        <v>0</v>
      </c>
      <c r="K298" s="97"/>
      <c r="L298" s="63"/>
    </row>
    <row r="299" spans="1:12">
      <c r="A299" s="36"/>
      <c r="B299" s="36"/>
      <c r="C299" s="36"/>
      <c r="D299" s="46" t="s">
        <v>479</v>
      </c>
      <c r="E299" s="45"/>
      <c r="F299" s="45"/>
      <c r="G299" s="45"/>
      <c r="H299" s="32"/>
      <c r="I299" s="53">
        <v>0</v>
      </c>
      <c r="J299" s="53">
        <v>0</v>
      </c>
      <c r="K299" s="97"/>
      <c r="L299" s="63"/>
    </row>
    <row r="300" spans="1:12">
      <c r="A300" s="36"/>
      <c r="B300" s="36"/>
      <c r="C300" s="36"/>
      <c r="D300" s="46" t="s">
        <v>480</v>
      </c>
      <c r="E300" s="45"/>
      <c r="F300" s="45"/>
      <c r="G300" s="45"/>
      <c r="H300" s="32"/>
      <c r="I300" s="53">
        <v>0</v>
      </c>
      <c r="J300" s="53">
        <v>0</v>
      </c>
      <c r="K300" s="97"/>
      <c r="L300" s="63"/>
    </row>
    <row r="301" spans="1:12">
      <c r="A301" s="36"/>
      <c r="B301" s="36"/>
      <c r="C301" s="36"/>
      <c r="D301" s="46" t="s">
        <v>481</v>
      </c>
      <c r="E301" s="45"/>
      <c r="F301" s="45"/>
      <c r="G301" s="45"/>
      <c r="H301" s="32"/>
      <c r="I301" s="53">
        <v>0</v>
      </c>
      <c r="J301" s="53">
        <v>0</v>
      </c>
      <c r="K301" s="97"/>
      <c r="L301" s="63"/>
    </row>
    <row r="302" spans="1:12">
      <c r="A302" s="36"/>
      <c r="B302" s="36"/>
      <c r="C302" s="36"/>
      <c r="D302" s="46" t="s">
        <v>482</v>
      </c>
      <c r="E302" s="45"/>
      <c r="F302" s="45"/>
      <c r="G302" s="45"/>
      <c r="H302" s="32"/>
      <c r="I302" s="53">
        <v>0</v>
      </c>
      <c r="J302" s="53">
        <v>0</v>
      </c>
      <c r="K302" s="97"/>
      <c r="L302" s="63"/>
    </row>
    <row r="303" spans="1:12">
      <c r="A303" s="36"/>
      <c r="B303" s="36"/>
      <c r="C303" s="36"/>
      <c r="D303" s="46" t="s">
        <v>483</v>
      </c>
      <c r="E303" s="45"/>
      <c r="F303" s="45"/>
      <c r="G303" s="45"/>
      <c r="H303" s="32"/>
      <c r="I303" s="53">
        <v>0</v>
      </c>
      <c r="J303" s="53">
        <v>0</v>
      </c>
      <c r="K303" s="97"/>
      <c r="L303" s="63"/>
    </row>
    <row r="304" spans="1:12">
      <c r="A304" s="36"/>
      <c r="B304" s="36"/>
      <c r="C304" s="46" t="s">
        <v>484</v>
      </c>
      <c r="D304" s="45"/>
      <c r="E304" s="45"/>
      <c r="F304" s="45"/>
      <c r="G304" s="45"/>
      <c r="H304" s="32"/>
      <c r="I304" s="59">
        <f>SUM(I294:I303)</f>
        <v>0</v>
      </c>
      <c r="J304" s="59">
        <f>SUM(J294:J303)</f>
        <v>0</v>
      </c>
      <c r="K304" s="97"/>
      <c r="L304" s="63"/>
    </row>
    <row r="305" spans="1:12">
      <c r="A305" s="36"/>
      <c r="B305" s="46" t="s">
        <v>485</v>
      </c>
      <c r="C305" s="36"/>
      <c r="D305" s="45"/>
      <c r="E305" s="45"/>
      <c r="F305" s="45"/>
      <c r="G305" s="45"/>
      <c r="H305" s="32"/>
      <c r="I305" s="59">
        <f>I277+I292+I304</f>
        <v>0</v>
      </c>
      <c r="J305" s="59">
        <f>J277+J292+J304</f>
        <v>0</v>
      </c>
      <c r="K305" s="97"/>
      <c r="L305" s="63"/>
    </row>
    <row r="306" spans="1:12" ht="28.9" customHeight="1">
      <c r="A306" s="36"/>
      <c r="B306" s="32"/>
      <c r="C306" s="46" t="s">
        <v>486</v>
      </c>
      <c r="D306" s="36"/>
      <c r="E306" s="45"/>
      <c r="F306" s="45"/>
      <c r="G306" s="45"/>
      <c r="H306" s="32"/>
      <c r="I306" s="53"/>
      <c r="J306" s="53"/>
      <c r="K306" s="55"/>
      <c r="L306" s="50"/>
    </row>
    <row r="307" spans="1:12" ht="28.9" customHeight="1">
      <c r="A307" s="36"/>
      <c r="B307" s="32"/>
      <c r="C307" s="36"/>
      <c r="D307" s="32"/>
      <c r="E307" s="46" t="s">
        <v>487</v>
      </c>
      <c r="F307" s="45"/>
      <c r="G307" s="45"/>
      <c r="H307" s="32"/>
      <c r="I307" s="53">
        <v>0</v>
      </c>
      <c r="J307" s="53">
        <v>0</v>
      </c>
      <c r="K307" s="97"/>
      <c r="L307" s="63"/>
    </row>
    <row r="308" spans="1:12">
      <c r="A308" s="36"/>
      <c r="B308" s="32"/>
      <c r="C308" s="36"/>
      <c r="D308" s="32"/>
      <c r="E308" s="46" t="s">
        <v>488</v>
      </c>
      <c r="F308" s="45"/>
      <c r="G308" s="45"/>
      <c r="H308" s="32"/>
      <c r="I308" s="53"/>
      <c r="J308" s="53"/>
      <c r="K308" s="97"/>
      <c r="L308" s="63"/>
    </row>
    <row r="309" spans="1:12">
      <c r="A309" s="36"/>
      <c r="B309" s="32"/>
      <c r="C309" s="36"/>
      <c r="D309" s="32"/>
      <c r="E309" s="32"/>
      <c r="F309" s="46" t="s">
        <v>489</v>
      </c>
      <c r="G309" s="45"/>
      <c r="H309" s="32"/>
      <c r="I309" s="53">
        <v>0</v>
      </c>
      <c r="J309" s="53">
        <v>0</v>
      </c>
      <c r="K309" s="97"/>
      <c r="L309" s="63"/>
    </row>
    <row r="310" spans="1:12">
      <c r="A310" s="36"/>
      <c r="B310" s="32"/>
      <c r="C310" s="36"/>
      <c r="D310" s="32"/>
      <c r="E310" s="32"/>
      <c r="F310" s="46" t="s">
        <v>490</v>
      </c>
      <c r="G310" s="45"/>
      <c r="H310" s="32"/>
      <c r="I310" s="53">
        <v>0</v>
      </c>
      <c r="J310" s="53">
        <v>0</v>
      </c>
      <c r="K310" s="97"/>
      <c r="L310" s="63"/>
    </row>
    <row r="311" spans="1:12">
      <c r="A311" s="36"/>
      <c r="B311" s="32"/>
      <c r="C311" s="36"/>
      <c r="D311" s="32"/>
      <c r="E311" s="32"/>
      <c r="F311" s="46" t="s">
        <v>491</v>
      </c>
      <c r="G311" s="45"/>
      <c r="H311" s="32"/>
      <c r="I311" s="53">
        <v>0</v>
      </c>
      <c r="J311" s="53">
        <v>0</v>
      </c>
      <c r="K311" s="97"/>
      <c r="L311" s="63"/>
    </row>
    <row r="312" spans="1:12">
      <c r="A312" s="36"/>
      <c r="B312" s="32"/>
      <c r="C312" s="36"/>
      <c r="D312" s="32"/>
      <c r="E312" s="32"/>
      <c r="F312" s="32"/>
      <c r="G312" s="46" t="s">
        <v>492</v>
      </c>
      <c r="H312" s="32"/>
      <c r="I312" s="53">
        <v>0</v>
      </c>
      <c r="J312" s="53">
        <v>0</v>
      </c>
      <c r="K312" s="97"/>
      <c r="L312" s="63"/>
    </row>
    <row r="313" spans="1:12">
      <c r="A313" s="36"/>
      <c r="B313" s="32"/>
      <c r="C313" s="36"/>
      <c r="D313" s="32"/>
      <c r="E313" s="32"/>
      <c r="F313" s="46" t="s">
        <v>493</v>
      </c>
      <c r="G313" s="45"/>
      <c r="H313" s="32"/>
      <c r="I313" s="59">
        <f>SUM(I309:I312)</f>
        <v>0</v>
      </c>
      <c r="J313" s="59">
        <f>SUM(J309:J312)</f>
        <v>0</v>
      </c>
      <c r="K313" s="97"/>
      <c r="L313" s="63"/>
    </row>
    <row r="314" spans="1:12">
      <c r="A314" s="36"/>
      <c r="B314" s="32"/>
      <c r="C314" s="36"/>
      <c r="D314" s="32"/>
      <c r="E314" s="32"/>
      <c r="F314" s="46" t="s">
        <v>494</v>
      </c>
      <c r="G314" s="45"/>
      <c r="H314" s="32"/>
      <c r="I314" s="53">
        <v>0</v>
      </c>
      <c r="J314" s="53">
        <v>0</v>
      </c>
      <c r="K314" s="97"/>
      <c r="L314" s="63"/>
    </row>
    <row r="315" spans="1:12">
      <c r="A315" s="36"/>
      <c r="B315" s="32"/>
      <c r="C315" s="36"/>
      <c r="D315" s="32"/>
      <c r="E315" s="32"/>
      <c r="F315" s="46" t="s">
        <v>495</v>
      </c>
      <c r="G315" s="45"/>
      <c r="H315" s="32"/>
      <c r="I315" s="53">
        <v>0</v>
      </c>
      <c r="J315" s="53">
        <v>0</v>
      </c>
      <c r="K315" s="97"/>
      <c r="L315" s="63"/>
    </row>
    <row r="316" spans="1:12">
      <c r="A316" s="36"/>
      <c r="B316" s="32"/>
      <c r="C316" s="36"/>
      <c r="D316" s="32"/>
      <c r="E316" s="32"/>
      <c r="F316" s="46" t="s">
        <v>496</v>
      </c>
      <c r="G316" s="45"/>
      <c r="H316" s="32"/>
      <c r="I316" s="53">
        <v>0</v>
      </c>
      <c r="J316" s="53">
        <v>21.17</v>
      </c>
      <c r="K316" s="97"/>
      <c r="L316" s="63"/>
    </row>
    <row r="317" spans="1:12">
      <c r="A317" s="36"/>
      <c r="B317" s="32"/>
      <c r="C317" s="36"/>
      <c r="D317" s="32"/>
      <c r="E317" s="32"/>
      <c r="F317" s="19" t="s">
        <v>497</v>
      </c>
      <c r="G317" s="45"/>
      <c r="H317" s="32"/>
      <c r="I317" s="53">
        <v>0</v>
      </c>
      <c r="J317" s="53">
        <v>0</v>
      </c>
      <c r="K317" s="97"/>
      <c r="L317" s="63"/>
    </row>
    <row r="318" spans="1:12">
      <c r="A318" s="36"/>
      <c r="B318" s="32"/>
      <c r="C318" s="36"/>
      <c r="D318" s="32"/>
      <c r="E318" s="32"/>
      <c r="F318" s="46" t="s">
        <v>498</v>
      </c>
      <c r="G318" s="32"/>
      <c r="H318" s="32"/>
      <c r="I318" s="53">
        <v>0</v>
      </c>
      <c r="J318" s="53">
        <v>0</v>
      </c>
      <c r="K318" s="97"/>
      <c r="L318" s="63"/>
    </row>
    <row r="319" spans="1:12">
      <c r="A319" s="36"/>
      <c r="B319" s="32"/>
      <c r="C319" s="36"/>
      <c r="D319" s="32"/>
      <c r="E319" s="32"/>
      <c r="F319" s="46" t="s">
        <v>499</v>
      </c>
      <c r="G319" s="32"/>
      <c r="H319" s="32"/>
      <c r="I319" s="53">
        <v>0</v>
      </c>
      <c r="J319" s="53">
        <v>0</v>
      </c>
      <c r="K319" s="97"/>
      <c r="L319" s="63"/>
    </row>
    <row r="320" spans="1:12">
      <c r="A320" s="36"/>
      <c r="B320" s="36"/>
      <c r="C320" s="36"/>
      <c r="D320" s="46" t="s">
        <v>500</v>
      </c>
      <c r="E320" s="45"/>
      <c r="F320" s="45"/>
      <c r="G320" s="45"/>
      <c r="H320" s="32"/>
      <c r="I320" s="59">
        <f>I313+I315+I316+I318+I314+I317+I319</f>
        <v>0</v>
      </c>
      <c r="J320" s="59">
        <f>J313+J315+J316+J318+J314+J317+J319</f>
        <v>21.17</v>
      </c>
      <c r="K320" s="97"/>
      <c r="L320" s="63"/>
    </row>
    <row r="321" spans="1:12">
      <c r="A321" s="36"/>
      <c r="B321" s="36"/>
      <c r="C321" s="36"/>
      <c r="E321" s="45"/>
      <c r="F321" s="45"/>
      <c r="G321" s="45"/>
      <c r="H321" s="32"/>
      <c r="I321" s="53"/>
      <c r="J321" s="53"/>
      <c r="K321" s="55"/>
      <c r="L321" s="50"/>
    </row>
    <row r="322" spans="1:12">
      <c r="A322" s="36"/>
      <c r="B322" s="36"/>
      <c r="C322" s="36"/>
      <c r="D322" s="46" t="s">
        <v>501</v>
      </c>
      <c r="E322" s="45"/>
      <c r="F322" s="45"/>
      <c r="G322" s="45"/>
      <c r="H322" s="32"/>
      <c r="I322" s="53"/>
      <c r="J322" s="53"/>
      <c r="K322" s="55"/>
      <c r="L322" s="50"/>
    </row>
    <row r="323" spans="1:12">
      <c r="A323" s="36"/>
      <c r="B323" s="36"/>
      <c r="C323" s="36"/>
      <c r="D323" s="32"/>
      <c r="E323" s="46" t="s">
        <v>502</v>
      </c>
      <c r="F323" s="45"/>
      <c r="G323" s="45"/>
      <c r="H323" s="32"/>
      <c r="I323" s="53">
        <v>0</v>
      </c>
      <c r="J323" s="53">
        <v>0</v>
      </c>
      <c r="K323" s="97"/>
      <c r="L323" s="63"/>
    </row>
    <row r="324" spans="1:12">
      <c r="A324" s="36"/>
      <c r="B324" s="36"/>
      <c r="C324" s="36"/>
      <c r="D324" s="32"/>
      <c r="E324" s="46" t="s">
        <v>503</v>
      </c>
      <c r="F324" s="45"/>
      <c r="G324" s="45"/>
      <c r="H324" s="32"/>
      <c r="I324" s="53">
        <v>0</v>
      </c>
      <c r="J324" s="53">
        <v>21.17</v>
      </c>
      <c r="K324" s="97"/>
      <c r="L324" s="63"/>
    </row>
    <row r="325" spans="1:12">
      <c r="A325" s="36"/>
      <c r="B325" s="36"/>
      <c r="C325" s="36"/>
      <c r="D325" s="32"/>
      <c r="E325" s="46" t="s">
        <v>504</v>
      </c>
      <c r="F325" s="45"/>
      <c r="G325" s="45"/>
      <c r="H325" s="32"/>
      <c r="I325" s="53">
        <v>0</v>
      </c>
      <c r="J325" s="53">
        <v>0</v>
      </c>
      <c r="K325" s="97"/>
      <c r="L325" s="63"/>
    </row>
    <row r="326" spans="1:12" ht="28.9" customHeight="1">
      <c r="A326" s="36"/>
      <c r="B326" s="36"/>
      <c r="C326" s="36"/>
      <c r="D326" s="32"/>
      <c r="E326" s="46" t="s">
        <v>505</v>
      </c>
      <c r="F326" s="45"/>
      <c r="G326" s="45"/>
      <c r="H326" s="32"/>
      <c r="I326" s="53">
        <v>0</v>
      </c>
      <c r="J326" s="53">
        <v>0</v>
      </c>
      <c r="K326" s="97"/>
      <c r="L326" s="63"/>
    </row>
    <row r="327" spans="1:12" ht="28.9" customHeight="1">
      <c r="A327" s="36"/>
      <c r="B327" s="36"/>
      <c r="C327" s="36"/>
      <c r="D327" s="32"/>
      <c r="E327" s="46" t="s">
        <v>506</v>
      </c>
      <c r="F327" s="45"/>
      <c r="G327" s="45"/>
      <c r="H327" s="32"/>
      <c r="I327" s="53">
        <v>0</v>
      </c>
      <c r="J327" s="53">
        <v>21.17</v>
      </c>
      <c r="K327" s="97"/>
      <c r="L327" s="63"/>
    </row>
    <row r="328" spans="1:12" ht="28.9" customHeight="1">
      <c r="A328" s="36"/>
      <c r="B328" s="36"/>
      <c r="C328" s="36"/>
      <c r="D328" s="32"/>
      <c r="E328" s="46" t="s">
        <v>507</v>
      </c>
      <c r="F328" s="45"/>
      <c r="G328" s="45"/>
      <c r="H328" s="32"/>
      <c r="I328" s="53">
        <v>0</v>
      </c>
      <c r="J328" s="53">
        <v>0</v>
      </c>
      <c r="K328" s="97"/>
      <c r="L328" s="63"/>
    </row>
    <row r="329" spans="1:12" s="42" customFormat="1" ht="28.9" customHeight="1">
      <c r="A329" s="36"/>
      <c r="B329" s="36"/>
      <c r="C329" s="36"/>
      <c r="E329" s="46" t="s">
        <v>508</v>
      </c>
      <c r="F329" s="45"/>
      <c r="G329" s="45"/>
      <c r="I329" s="53">
        <v>0</v>
      </c>
      <c r="J329" s="53">
        <v>21.17</v>
      </c>
      <c r="K329" s="97"/>
      <c r="L329" s="63"/>
    </row>
    <row r="330" spans="1:12">
      <c r="D330" s="32"/>
      <c r="E330" s="46" t="s">
        <v>509</v>
      </c>
      <c r="H330" s="32"/>
      <c r="I330" s="53">
        <v>0</v>
      </c>
      <c r="J330" s="57">
        <v>0</v>
      </c>
      <c r="K330" s="98"/>
      <c r="L330" s="64"/>
    </row>
    <row r="331" spans="1:12">
      <c r="D331" s="32"/>
      <c r="E331" s="46" t="s">
        <v>510</v>
      </c>
      <c r="H331" s="32"/>
      <c r="I331" s="53">
        <v>0</v>
      </c>
      <c r="J331" s="65">
        <v>0</v>
      </c>
      <c r="K331" s="98"/>
      <c r="L331" s="64"/>
    </row>
    <row r="332" spans="1:12">
      <c r="D332" s="46" t="s">
        <v>511</v>
      </c>
      <c r="H332" s="32"/>
      <c r="I332" s="66">
        <f>SUM(I323:I331)</f>
        <v>0</v>
      </c>
      <c r="J332" s="66">
        <f>SUM(J323:J331)</f>
        <v>63.510000000000005</v>
      </c>
      <c r="K332" s="98"/>
      <c r="L332" s="64"/>
    </row>
    <row r="333" spans="1:12">
      <c r="C333" s="46" t="s">
        <v>512</v>
      </c>
      <c r="H333" s="32"/>
      <c r="I333" s="66">
        <f>I307+I320+I332</f>
        <v>0</v>
      </c>
      <c r="J333" s="66">
        <f>J307+J320+J332</f>
        <v>84.68</v>
      </c>
      <c r="K333" s="98"/>
      <c r="L333" s="64"/>
    </row>
    <row r="334" spans="1:12">
      <c r="B334" s="46" t="s">
        <v>513</v>
      </c>
      <c r="H334" s="32"/>
      <c r="I334" s="68">
        <f>I305-I333</f>
        <v>0</v>
      </c>
      <c r="J334" s="68">
        <f>J305-J333</f>
        <v>-84.68</v>
      </c>
      <c r="K334" s="98"/>
      <c r="L334" s="64"/>
    </row>
    <row r="335" spans="1:12">
      <c r="A335" s="46" t="s">
        <v>193</v>
      </c>
      <c r="H335" s="32"/>
      <c r="I335" s="67">
        <f>I261+I334</f>
        <v>-3269.3700000000008</v>
      </c>
      <c r="J335" s="67">
        <f>J261+J334</f>
        <v>45643.090000000004</v>
      </c>
      <c r="K335" s="98"/>
      <c r="L335" s="64"/>
    </row>
    <row r="340" spans="9:10">
      <c r="I340" s="33"/>
      <c r="J340" s="33"/>
    </row>
    <row r="351" spans="9:10">
      <c r="I351" s="33"/>
      <c r="J351" s="33"/>
    </row>
    <row r="356" spans="9:10">
      <c r="I356" s="34"/>
      <c r="J356" s="34"/>
    </row>
    <row r="357" spans="9:10">
      <c r="I357" s="33"/>
      <c r="J357" s="33"/>
    </row>
    <row r="377" spans="9:10">
      <c r="J377" s="34"/>
    </row>
    <row r="378" spans="9:10">
      <c r="I378" s="33"/>
      <c r="J378" s="33"/>
    </row>
    <row r="382" spans="9:10">
      <c r="J382" s="34"/>
    </row>
    <row r="389" spans="9:10">
      <c r="I389" s="33"/>
      <c r="J389" s="33"/>
    </row>
    <row r="397" spans="9:10">
      <c r="I397" s="33"/>
      <c r="J397" s="33"/>
    </row>
    <row r="400" spans="9:10">
      <c r="I400" s="33"/>
      <c r="J400" s="33"/>
    </row>
    <row r="406" spans="9:10">
      <c r="I406" s="33"/>
      <c r="J406" s="33"/>
    </row>
    <row r="409" spans="9:10">
      <c r="I409" s="33"/>
      <c r="J409" s="33"/>
    </row>
    <row r="410" spans="9:10">
      <c r="I410" s="33"/>
      <c r="J410" s="33"/>
    </row>
    <row r="428" spans="9:10">
      <c r="I428" s="33"/>
      <c r="J428" s="33"/>
    </row>
    <row r="432" spans="9:10">
      <c r="I432" s="33"/>
      <c r="J432" s="33"/>
    </row>
    <row r="439" spans="9:10">
      <c r="I439" s="33"/>
      <c r="J439" s="33"/>
    </row>
    <row r="447" spans="9:10">
      <c r="I447" s="33"/>
      <c r="J447" s="33"/>
    </row>
    <row r="460" spans="9:10">
      <c r="I460" s="33"/>
      <c r="J460" s="33"/>
    </row>
    <row r="473" spans="9:10">
      <c r="I473" s="33"/>
      <c r="J473" s="33"/>
    </row>
    <row r="474" spans="9:10">
      <c r="I474" s="33"/>
      <c r="J474" s="33"/>
    </row>
    <row r="477" spans="9:10">
      <c r="J477" s="34"/>
    </row>
    <row r="483" spans="9:10">
      <c r="I483" s="33"/>
      <c r="J483" s="33"/>
    </row>
    <row r="486" spans="9:10">
      <c r="I486" s="33"/>
      <c r="J486" s="33"/>
    </row>
    <row r="491" spans="9:10">
      <c r="I491" s="33"/>
      <c r="J491" s="33"/>
    </row>
    <row r="494" spans="9:10">
      <c r="I494" s="33"/>
      <c r="J494" s="33"/>
    </row>
    <row r="500" spans="9:10">
      <c r="I500" s="33"/>
      <c r="J500" s="33"/>
    </row>
    <row r="506" spans="9:10">
      <c r="I506" s="33"/>
      <c r="J506" s="33"/>
    </row>
    <row r="519" spans="9:10">
      <c r="I519" s="33"/>
      <c r="J519" s="33"/>
    </row>
    <row r="523" spans="9:10">
      <c r="I523" s="33"/>
      <c r="J523" s="33"/>
    </row>
    <row r="524" spans="9:10">
      <c r="I524" s="33"/>
      <c r="J524" s="33"/>
    </row>
    <row r="525" spans="9:10">
      <c r="I525" s="33"/>
      <c r="J525" s="33"/>
    </row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70"/>
  <sheetViews>
    <sheetView tabSelected="1" workbookViewId="0">
      <pane xSplit="7" ySplit="5" topLeftCell="H6" activePane="bottomRight" state="frozenSplit"/>
      <selection pane="bottomRight" activeCell="H68" sqref="H68"/>
      <selection pane="bottomLeft" activeCell="A6" sqref="A6"/>
      <selection pane="topRight" activeCell="H1" sqref="H1"/>
    </sheetView>
  </sheetViews>
  <sheetFormatPr defaultRowHeight="15"/>
  <cols>
    <col min="1" max="6" width="3" style="25" customWidth="1"/>
    <col min="7" max="7" width="31.42578125" style="25" customWidth="1"/>
    <col min="8" max="8" width="9.28515625" style="26" bestFit="1" customWidth="1"/>
    <col min="9" max="9" width="14.28515625" style="26" customWidth="1"/>
    <col min="10" max="10" width="11.5703125" style="26" customWidth="1"/>
  </cols>
  <sheetData>
    <row r="1" spans="1:10" ht="15.75">
      <c r="A1" s="3" t="s">
        <v>0</v>
      </c>
      <c r="B1" s="2"/>
      <c r="C1" s="2"/>
      <c r="D1" s="2"/>
      <c r="E1" s="2"/>
      <c r="F1" s="2"/>
      <c r="G1" s="2"/>
      <c r="H1" s="1"/>
      <c r="I1" s="1"/>
      <c r="J1" s="20"/>
    </row>
    <row r="2" spans="1:10" ht="18">
      <c r="A2" s="4" t="s">
        <v>514</v>
      </c>
      <c r="B2" s="2"/>
      <c r="C2" s="2"/>
      <c r="D2" s="2"/>
      <c r="E2" s="2"/>
      <c r="F2" s="2"/>
      <c r="G2" s="2"/>
      <c r="H2" s="1"/>
      <c r="I2" s="1"/>
      <c r="J2" s="21"/>
    </row>
    <row r="3" spans="1:10">
      <c r="A3" s="5" t="s">
        <v>515</v>
      </c>
      <c r="B3" s="2"/>
      <c r="C3" s="2"/>
      <c r="D3" s="2"/>
      <c r="E3" s="2"/>
      <c r="F3" s="2"/>
      <c r="G3" s="2"/>
      <c r="H3" s="1"/>
      <c r="I3" s="1"/>
      <c r="J3" s="20" t="s">
        <v>4</v>
      </c>
    </row>
    <row r="4" spans="1:10" ht="15.75" thickBot="1">
      <c r="A4" s="2"/>
      <c r="B4" s="2"/>
      <c r="C4" s="2"/>
      <c r="D4" s="2"/>
      <c r="E4" s="2"/>
      <c r="F4" s="2"/>
      <c r="G4" s="2"/>
      <c r="H4" s="6"/>
      <c r="I4" s="6"/>
      <c r="J4" s="6"/>
    </row>
    <row r="5" spans="1:10" s="24" customFormat="1" ht="16.5" thickTop="1" thickBot="1">
      <c r="A5" s="22"/>
      <c r="B5" s="22"/>
      <c r="C5" s="22"/>
      <c r="D5" s="22"/>
      <c r="E5" s="22"/>
      <c r="F5" s="22"/>
      <c r="G5" s="22"/>
      <c r="H5" s="23" t="s">
        <v>516</v>
      </c>
      <c r="I5" s="23" t="s">
        <v>200</v>
      </c>
      <c r="J5" s="23" t="s">
        <v>201</v>
      </c>
    </row>
    <row r="6" spans="1:10" ht="15.75" thickTop="1">
      <c r="A6" s="2"/>
      <c r="B6" s="2" t="s">
        <v>517</v>
      </c>
      <c r="C6" s="2"/>
      <c r="D6" s="2"/>
      <c r="E6" s="2"/>
      <c r="F6" s="2"/>
      <c r="G6" s="2"/>
      <c r="H6" s="7"/>
      <c r="I6" s="7"/>
      <c r="J6" s="8"/>
    </row>
    <row r="7" spans="1:10">
      <c r="A7" s="2"/>
      <c r="B7" s="2"/>
      <c r="C7" s="2"/>
      <c r="D7" s="2" t="s">
        <v>202</v>
      </c>
      <c r="E7" s="2"/>
      <c r="F7" s="2"/>
      <c r="G7" s="2"/>
      <c r="H7" s="7"/>
      <c r="I7" s="7"/>
      <c r="J7" s="8"/>
    </row>
    <row r="8" spans="1:10">
      <c r="A8" s="2"/>
      <c r="B8" s="2"/>
      <c r="C8" s="2"/>
      <c r="D8" s="2"/>
      <c r="E8" s="2" t="s">
        <v>518</v>
      </c>
      <c r="F8" s="2"/>
      <c r="G8" s="2"/>
      <c r="H8" s="7"/>
      <c r="I8" s="7"/>
      <c r="J8" s="8"/>
    </row>
    <row r="9" spans="1:10">
      <c r="A9" s="2"/>
      <c r="B9" s="2"/>
      <c r="C9" s="2"/>
      <c r="D9" s="2"/>
      <c r="E9" s="2"/>
      <c r="F9" s="2" t="s">
        <v>519</v>
      </c>
      <c r="G9" s="2"/>
      <c r="H9" s="7">
        <v>1677</v>
      </c>
      <c r="I9" s="7">
        <v>33750</v>
      </c>
      <c r="J9" s="8">
        <f>H9/I9</f>
        <v>4.9688888888888887E-2</v>
      </c>
    </row>
    <row r="10" spans="1:10">
      <c r="A10" s="2"/>
      <c r="B10" s="2"/>
      <c r="C10" s="2"/>
      <c r="D10" s="2"/>
      <c r="E10" s="2"/>
      <c r="F10" s="2" t="s">
        <v>520</v>
      </c>
      <c r="G10" s="2"/>
      <c r="H10" s="7">
        <v>0</v>
      </c>
      <c r="I10" s="7">
        <v>5250</v>
      </c>
      <c r="J10" s="8">
        <f t="shared" ref="J10:J11" si="0">H10/I10</f>
        <v>0</v>
      </c>
    </row>
    <row r="11" spans="1:10">
      <c r="A11" s="2"/>
      <c r="B11" s="2"/>
      <c r="C11" s="2"/>
      <c r="D11" s="2"/>
      <c r="E11" s="2"/>
      <c r="F11" s="2" t="s">
        <v>521</v>
      </c>
      <c r="G11" s="2"/>
      <c r="H11" s="7">
        <v>0</v>
      </c>
      <c r="I11" s="7">
        <v>250</v>
      </c>
      <c r="J11" s="8">
        <f t="shared" si="0"/>
        <v>0</v>
      </c>
    </row>
    <row r="12" spans="1:10">
      <c r="A12" s="2"/>
      <c r="B12" s="2"/>
      <c r="C12" s="2"/>
      <c r="D12" s="2"/>
      <c r="E12" s="2"/>
      <c r="F12" s="2" t="s">
        <v>522</v>
      </c>
      <c r="G12" s="2"/>
      <c r="H12" s="7"/>
      <c r="I12" s="7"/>
      <c r="J12" s="8"/>
    </row>
    <row r="13" spans="1:10" ht="15.75" thickBot="1">
      <c r="A13" s="2"/>
      <c r="B13" s="2"/>
      <c r="C13" s="2"/>
      <c r="D13" s="2"/>
      <c r="E13" s="2"/>
      <c r="F13" s="2"/>
      <c r="G13" s="2" t="s">
        <v>523</v>
      </c>
      <c r="H13" s="9">
        <v>0</v>
      </c>
      <c r="I13" s="9">
        <v>0</v>
      </c>
      <c r="J13" s="10">
        <v>0</v>
      </c>
    </row>
    <row r="14" spans="1:10">
      <c r="A14" s="2"/>
      <c r="B14" s="2"/>
      <c r="C14" s="2"/>
      <c r="D14" s="2"/>
      <c r="E14" s="2"/>
      <c r="F14" s="2" t="s">
        <v>524</v>
      </c>
      <c r="G14" s="2"/>
      <c r="H14" s="7">
        <f>ROUND(SUM(H12:H13),5)</f>
        <v>0</v>
      </c>
      <c r="I14" s="7">
        <f>ROUND(SUM(I12:I13),5)</f>
        <v>0</v>
      </c>
      <c r="J14" s="8">
        <f>ROUND(IF(I14=0, IF(H14=0, 0, 1), H14/I14),5)</f>
        <v>0</v>
      </c>
    </row>
    <row r="15" spans="1:10" ht="28.9" customHeight="1">
      <c r="A15" s="2"/>
      <c r="B15" s="2"/>
      <c r="C15" s="2"/>
      <c r="D15" s="2"/>
      <c r="E15" s="2"/>
      <c r="F15" s="2" t="s">
        <v>525</v>
      </c>
      <c r="G15" s="2"/>
      <c r="H15" s="7">
        <v>0</v>
      </c>
      <c r="I15" s="7">
        <v>100</v>
      </c>
      <c r="J15" s="8">
        <f t="shared" ref="J15:J20" si="1">H15/I15</f>
        <v>0</v>
      </c>
    </row>
    <row r="16" spans="1:10">
      <c r="A16" s="2"/>
      <c r="B16" s="2"/>
      <c r="C16" s="2"/>
      <c r="D16" s="2"/>
      <c r="E16" s="2"/>
      <c r="F16" s="2" t="s">
        <v>526</v>
      </c>
      <c r="G16" s="2"/>
      <c r="H16" s="7">
        <v>0</v>
      </c>
      <c r="I16" s="7">
        <v>2000</v>
      </c>
      <c r="J16" s="8">
        <f t="shared" si="1"/>
        <v>0</v>
      </c>
    </row>
    <row r="17" spans="1:10">
      <c r="A17" s="2"/>
      <c r="B17" s="2"/>
      <c r="C17" s="2"/>
      <c r="D17" s="2"/>
      <c r="E17" s="2"/>
      <c r="F17" s="2" t="s">
        <v>527</v>
      </c>
      <c r="G17" s="2"/>
      <c r="H17" s="7"/>
      <c r="I17" s="7"/>
      <c r="J17" s="8"/>
    </row>
    <row r="18" spans="1:10">
      <c r="A18" s="2"/>
      <c r="B18" s="2"/>
      <c r="C18" s="2"/>
      <c r="D18" s="2"/>
      <c r="E18" s="2"/>
      <c r="F18" s="2"/>
      <c r="G18" s="2" t="s">
        <v>528</v>
      </c>
      <c r="H18" s="7">
        <v>396</v>
      </c>
      <c r="I18" s="7">
        <v>2687</v>
      </c>
      <c r="J18" s="8">
        <f t="shared" si="1"/>
        <v>0.14737625604763677</v>
      </c>
    </row>
    <row r="19" spans="1:10" ht="15.75" thickBot="1">
      <c r="A19" s="2"/>
      <c r="B19" s="2"/>
      <c r="C19" s="2"/>
      <c r="D19" s="2"/>
      <c r="E19" s="2"/>
      <c r="F19" s="2"/>
      <c r="G19" s="2" t="s">
        <v>529</v>
      </c>
      <c r="H19" s="9">
        <v>0</v>
      </c>
      <c r="I19" s="9">
        <v>1494</v>
      </c>
      <c r="J19" s="10">
        <f t="shared" si="1"/>
        <v>0</v>
      </c>
    </row>
    <row r="20" spans="1:10">
      <c r="A20" s="2"/>
      <c r="B20" s="2"/>
      <c r="C20" s="2"/>
      <c r="D20" s="2"/>
      <c r="E20" s="2"/>
      <c r="F20" s="2" t="s">
        <v>530</v>
      </c>
      <c r="G20" s="2"/>
      <c r="H20" s="7">
        <f>ROUND(SUM(H17:H19),5)</f>
        <v>396</v>
      </c>
      <c r="I20" s="7">
        <f>ROUND(SUM(I17:I19),5)</f>
        <v>4181</v>
      </c>
      <c r="J20" s="8">
        <f t="shared" si="1"/>
        <v>9.4714183209758426E-2</v>
      </c>
    </row>
    <row r="21" spans="1:10" ht="28.9" customHeight="1" thickBot="1">
      <c r="A21" s="2"/>
      <c r="B21" s="2"/>
      <c r="C21" s="2"/>
      <c r="D21" s="2"/>
      <c r="E21" s="2"/>
      <c r="F21" s="2" t="s">
        <v>531</v>
      </c>
      <c r="G21" s="2"/>
      <c r="H21" s="11">
        <v>0</v>
      </c>
      <c r="I21" s="11">
        <v>500</v>
      </c>
      <c r="J21" s="12">
        <f>H21/I21</f>
        <v>0</v>
      </c>
    </row>
    <row r="22" spans="1:10" ht="15.75" thickBot="1">
      <c r="A22" s="2"/>
      <c r="B22" s="2"/>
      <c r="C22" s="2"/>
      <c r="D22" s="2"/>
      <c r="E22" s="2" t="s">
        <v>532</v>
      </c>
      <c r="F22" s="2"/>
      <c r="G22" s="2"/>
      <c r="H22" s="13">
        <f>ROUND(SUM(H8:H11)+SUM(H14:H16)+SUM(H20:H21),5)</f>
        <v>2073</v>
      </c>
      <c r="I22" s="13">
        <f>ROUND(SUM(I8:I11)+SUM(I14:I16)+SUM(I20:I21),5)</f>
        <v>46031</v>
      </c>
      <c r="J22" s="14">
        <f t="shared" ref="J22:J24" si="2">H22/I22</f>
        <v>4.5034867806478245E-2</v>
      </c>
    </row>
    <row r="23" spans="1:10" ht="28.9" customHeight="1" thickBot="1">
      <c r="A23" s="2"/>
      <c r="B23" s="2"/>
      <c r="C23" s="2"/>
      <c r="D23" s="2" t="s">
        <v>202</v>
      </c>
      <c r="E23" s="2"/>
      <c r="F23" s="2"/>
      <c r="G23" s="2"/>
      <c r="H23" s="15">
        <f>ROUND(H7+H22,5)</f>
        <v>2073</v>
      </c>
      <c r="I23" s="15">
        <f>ROUND(I7+I22,5)</f>
        <v>46031</v>
      </c>
      <c r="J23" s="16">
        <f t="shared" si="2"/>
        <v>4.5034867806478245E-2</v>
      </c>
    </row>
    <row r="24" spans="1:10" ht="28.9" customHeight="1">
      <c r="A24" s="2"/>
      <c r="B24" s="2"/>
      <c r="C24" s="2" t="s">
        <v>301</v>
      </c>
      <c r="D24" s="2"/>
      <c r="E24" s="2"/>
      <c r="F24" s="2"/>
      <c r="G24" s="2"/>
      <c r="H24" s="7">
        <f>H23</f>
        <v>2073</v>
      </c>
      <c r="I24" s="7">
        <f>I23</f>
        <v>46031</v>
      </c>
      <c r="J24" s="8">
        <f t="shared" si="2"/>
        <v>4.5034867806478245E-2</v>
      </c>
    </row>
    <row r="25" spans="1:10" ht="28.9" customHeight="1">
      <c r="A25" s="2"/>
      <c r="B25" s="2"/>
      <c r="C25" s="2"/>
      <c r="D25" s="2" t="s">
        <v>533</v>
      </c>
      <c r="E25" s="2"/>
      <c r="F25" s="2"/>
      <c r="G25" s="2"/>
      <c r="H25" s="7"/>
      <c r="I25" s="7"/>
      <c r="J25" s="8"/>
    </row>
    <row r="26" spans="1:10">
      <c r="A26" s="2"/>
      <c r="B26" s="2"/>
      <c r="C26" s="2"/>
      <c r="D26" s="2"/>
      <c r="E26" s="2" t="s">
        <v>534</v>
      </c>
      <c r="F26" s="2"/>
      <c r="G26" s="2"/>
      <c r="H26" s="7"/>
      <c r="I26" s="7"/>
      <c r="J26" s="8"/>
    </row>
    <row r="27" spans="1:10">
      <c r="A27" s="2"/>
      <c r="B27" s="2"/>
      <c r="C27" s="2"/>
      <c r="D27" s="2"/>
      <c r="E27" s="2"/>
      <c r="F27" s="2" t="s">
        <v>535</v>
      </c>
      <c r="G27" s="2"/>
      <c r="H27" s="7"/>
      <c r="I27" s="7"/>
      <c r="J27" s="8"/>
    </row>
    <row r="28" spans="1:10">
      <c r="A28" s="2"/>
      <c r="B28" s="2"/>
      <c r="C28" s="2"/>
      <c r="D28" s="2"/>
      <c r="E28" s="2"/>
      <c r="F28" s="2"/>
      <c r="G28" s="2" t="s">
        <v>536</v>
      </c>
      <c r="H28" s="7">
        <v>0</v>
      </c>
      <c r="I28" s="7">
        <v>5000</v>
      </c>
      <c r="J28" s="8">
        <f t="shared" ref="J28:J50" si="3">H28/I28</f>
        <v>0</v>
      </c>
    </row>
    <row r="29" spans="1:10">
      <c r="A29" s="2"/>
      <c r="B29" s="2"/>
      <c r="C29" s="2"/>
      <c r="D29" s="2"/>
      <c r="E29" s="2"/>
      <c r="F29" s="2"/>
      <c r="G29" s="2" t="s">
        <v>537</v>
      </c>
      <c r="H29" s="7">
        <v>0</v>
      </c>
      <c r="I29" s="7">
        <v>5000</v>
      </c>
      <c r="J29" s="8">
        <f t="shared" si="3"/>
        <v>0</v>
      </c>
    </row>
    <row r="30" spans="1:10">
      <c r="A30" s="2"/>
      <c r="B30" s="2"/>
      <c r="C30" s="2"/>
      <c r="D30" s="2"/>
      <c r="E30" s="2"/>
      <c r="F30" s="2"/>
      <c r="G30" s="2" t="s">
        <v>538</v>
      </c>
      <c r="H30" s="7">
        <v>0</v>
      </c>
      <c r="I30" s="7">
        <v>2750</v>
      </c>
      <c r="J30" s="8">
        <f t="shared" si="3"/>
        <v>0</v>
      </c>
    </row>
    <row r="31" spans="1:10">
      <c r="A31" s="2"/>
      <c r="B31" s="2"/>
      <c r="C31" s="2"/>
      <c r="D31" s="2"/>
      <c r="E31" s="2"/>
      <c r="F31" s="2"/>
      <c r="G31" s="2" t="s">
        <v>539</v>
      </c>
      <c r="H31" s="7">
        <v>0</v>
      </c>
      <c r="I31" s="7">
        <v>3000</v>
      </c>
      <c r="J31" s="8">
        <f t="shared" si="3"/>
        <v>0</v>
      </c>
    </row>
    <row r="32" spans="1:10" ht="15.75" thickBot="1">
      <c r="A32" s="2"/>
      <c r="B32" s="2"/>
      <c r="C32" s="2"/>
      <c r="D32" s="2"/>
      <c r="E32" s="2"/>
      <c r="F32" s="2"/>
      <c r="G32" s="2" t="s">
        <v>540</v>
      </c>
      <c r="H32" s="9">
        <v>0</v>
      </c>
      <c r="I32" s="9">
        <v>1750</v>
      </c>
      <c r="J32" s="10">
        <f t="shared" si="3"/>
        <v>0</v>
      </c>
    </row>
    <row r="33" spans="1:10">
      <c r="A33" s="2"/>
      <c r="B33" s="2"/>
      <c r="C33" s="2"/>
      <c r="D33" s="2"/>
      <c r="E33" s="2"/>
      <c r="F33" s="2" t="s">
        <v>541</v>
      </c>
      <c r="G33" s="2"/>
      <c r="H33" s="7">
        <f>ROUND(SUM(H27:H32),5)</f>
        <v>0</v>
      </c>
      <c r="I33" s="7">
        <f>ROUND(SUM(I27:I32),5)</f>
        <v>17500</v>
      </c>
      <c r="J33" s="8">
        <f t="shared" si="3"/>
        <v>0</v>
      </c>
    </row>
    <row r="34" spans="1:10" ht="28.9" customHeight="1">
      <c r="A34" s="2"/>
      <c r="B34" s="2"/>
      <c r="C34" s="2"/>
      <c r="D34" s="2"/>
      <c r="E34" s="2"/>
      <c r="F34" s="2" t="s">
        <v>542</v>
      </c>
      <c r="G34" s="2"/>
      <c r="H34" s="7">
        <v>0</v>
      </c>
      <c r="I34" s="7">
        <v>2225</v>
      </c>
      <c r="J34" s="8">
        <f t="shared" si="3"/>
        <v>0</v>
      </c>
    </row>
    <row r="35" spans="1:10">
      <c r="A35" s="2"/>
      <c r="B35" s="2"/>
      <c r="C35" s="2"/>
      <c r="D35" s="2"/>
      <c r="E35" s="2"/>
      <c r="F35" s="2" t="s">
        <v>543</v>
      </c>
      <c r="G35" s="2"/>
      <c r="H35" s="7">
        <v>0</v>
      </c>
      <c r="I35" s="7">
        <v>1350</v>
      </c>
      <c r="J35" s="8">
        <f t="shared" si="3"/>
        <v>0</v>
      </c>
    </row>
    <row r="36" spans="1:10">
      <c r="A36" s="2"/>
      <c r="B36" s="2"/>
      <c r="C36" s="2"/>
      <c r="D36" s="2"/>
      <c r="E36" s="2"/>
      <c r="F36" s="2" t="s">
        <v>544</v>
      </c>
      <c r="G36" s="2"/>
      <c r="H36" s="7">
        <v>0</v>
      </c>
      <c r="I36" s="7">
        <v>500</v>
      </c>
      <c r="J36" s="8">
        <f t="shared" si="3"/>
        <v>0</v>
      </c>
    </row>
    <row r="37" spans="1:10">
      <c r="A37" s="2"/>
      <c r="B37" s="2"/>
      <c r="C37" s="2"/>
      <c r="D37" s="2"/>
      <c r="E37" s="2"/>
      <c r="F37" s="2" t="s">
        <v>545</v>
      </c>
      <c r="G37" s="2"/>
      <c r="H37" s="7">
        <v>0</v>
      </c>
      <c r="I37" s="7">
        <v>300</v>
      </c>
      <c r="J37" s="8">
        <f t="shared" si="3"/>
        <v>0</v>
      </c>
    </row>
    <row r="38" spans="1:10">
      <c r="A38" s="2"/>
      <c r="B38" s="2"/>
      <c r="C38" s="2"/>
      <c r="D38" s="2"/>
      <c r="E38" s="2"/>
      <c r="F38" s="2" t="s">
        <v>546</v>
      </c>
      <c r="G38" s="2"/>
      <c r="H38" s="7">
        <v>20.12</v>
      </c>
      <c r="I38" s="7">
        <v>1000</v>
      </c>
      <c r="J38" s="8">
        <f t="shared" si="3"/>
        <v>2.0120000000000002E-2</v>
      </c>
    </row>
    <row r="39" spans="1:10">
      <c r="A39" s="2"/>
      <c r="B39" s="2"/>
      <c r="C39" s="2"/>
      <c r="D39" s="2"/>
      <c r="E39" s="2"/>
      <c r="F39" s="2" t="s">
        <v>547</v>
      </c>
      <c r="G39" s="2"/>
      <c r="H39" s="7">
        <v>0</v>
      </c>
      <c r="I39" s="7">
        <v>250</v>
      </c>
      <c r="J39" s="8">
        <f t="shared" si="3"/>
        <v>0</v>
      </c>
    </row>
    <row r="40" spans="1:10">
      <c r="A40" s="2"/>
      <c r="B40" s="2"/>
      <c r="C40" s="2"/>
      <c r="D40" s="2"/>
      <c r="E40" s="2"/>
      <c r="F40" s="2" t="s">
        <v>548</v>
      </c>
      <c r="G40" s="2"/>
      <c r="H40" s="7">
        <v>0</v>
      </c>
      <c r="I40" s="7">
        <v>150</v>
      </c>
      <c r="J40" s="8">
        <f t="shared" si="3"/>
        <v>0</v>
      </c>
    </row>
    <row r="41" spans="1:10">
      <c r="A41" s="2"/>
      <c r="B41" s="2"/>
      <c r="C41" s="2"/>
      <c r="D41" s="2"/>
      <c r="E41" s="2"/>
      <c r="F41" s="2" t="s">
        <v>549</v>
      </c>
      <c r="G41" s="2"/>
      <c r="H41" s="7">
        <v>0</v>
      </c>
      <c r="I41" s="7">
        <v>300</v>
      </c>
      <c r="J41" s="8">
        <f t="shared" si="3"/>
        <v>0</v>
      </c>
    </row>
    <row r="42" spans="1:10">
      <c r="A42" s="2"/>
      <c r="B42" s="2"/>
      <c r="C42" s="2"/>
      <c r="D42" s="2"/>
      <c r="E42" s="2"/>
      <c r="F42" s="2" t="s">
        <v>550</v>
      </c>
      <c r="G42" s="2"/>
      <c r="H42" s="7">
        <v>0</v>
      </c>
      <c r="I42" s="7">
        <v>25</v>
      </c>
      <c r="J42" s="8">
        <f t="shared" si="3"/>
        <v>0</v>
      </c>
    </row>
    <row r="43" spans="1:10">
      <c r="A43" s="2"/>
      <c r="B43" s="2"/>
      <c r="C43" s="2"/>
      <c r="D43" s="2"/>
      <c r="E43" s="2"/>
      <c r="F43" s="2" t="s">
        <v>551</v>
      </c>
      <c r="G43" s="2"/>
      <c r="H43" s="7">
        <v>0</v>
      </c>
      <c r="I43" s="7">
        <v>300</v>
      </c>
      <c r="J43" s="8">
        <f t="shared" si="3"/>
        <v>0</v>
      </c>
    </row>
    <row r="44" spans="1:10">
      <c r="A44" s="2"/>
      <c r="B44" s="2"/>
      <c r="C44" s="2"/>
      <c r="D44" s="2"/>
      <c r="E44" s="2"/>
      <c r="F44" s="2" t="s">
        <v>552</v>
      </c>
      <c r="G44" s="2"/>
      <c r="H44" s="7">
        <v>0</v>
      </c>
      <c r="I44" s="7">
        <v>100</v>
      </c>
      <c r="J44" s="8">
        <f t="shared" si="3"/>
        <v>0</v>
      </c>
    </row>
    <row r="45" spans="1:10">
      <c r="A45" s="2"/>
      <c r="B45" s="2"/>
      <c r="C45" s="2"/>
      <c r="D45" s="2"/>
      <c r="E45" s="2"/>
      <c r="F45" s="2" t="s">
        <v>553</v>
      </c>
      <c r="G45" s="2"/>
      <c r="H45" s="7">
        <v>0</v>
      </c>
      <c r="I45" s="7">
        <v>400</v>
      </c>
      <c r="J45" s="8">
        <f t="shared" si="3"/>
        <v>0</v>
      </c>
    </row>
    <row r="46" spans="1:10">
      <c r="A46" s="2"/>
      <c r="B46" s="2"/>
      <c r="C46" s="2"/>
      <c r="D46" s="2"/>
      <c r="E46" s="2"/>
      <c r="F46" s="2" t="s">
        <v>554</v>
      </c>
      <c r="G46" s="2"/>
      <c r="H46" s="7"/>
      <c r="I46" s="7"/>
      <c r="J46" s="8"/>
    </row>
    <row r="47" spans="1:10">
      <c r="A47" s="2"/>
      <c r="B47" s="2"/>
      <c r="C47" s="2"/>
      <c r="D47" s="2"/>
      <c r="E47" s="2"/>
      <c r="F47" s="2"/>
      <c r="G47" s="2" t="s">
        <v>555</v>
      </c>
      <c r="H47" s="7">
        <v>0</v>
      </c>
      <c r="I47" s="7">
        <v>200</v>
      </c>
      <c r="J47" s="8">
        <f t="shared" si="3"/>
        <v>0</v>
      </c>
    </row>
    <row r="48" spans="1:10">
      <c r="A48" s="2"/>
      <c r="B48" s="2"/>
      <c r="C48" s="2"/>
      <c r="D48" s="2"/>
      <c r="E48" s="2"/>
      <c r="F48" s="2"/>
      <c r="G48" s="2" t="s">
        <v>556</v>
      </c>
      <c r="H48" s="7">
        <v>0</v>
      </c>
      <c r="I48" s="7">
        <v>600</v>
      </c>
      <c r="J48" s="8">
        <f t="shared" si="3"/>
        <v>0</v>
      </c>
    </row>
    <row r="49" spans="1:10" ht="15.75" thickBot="1">
      <c r="A49" s="2"/>
      <c r="B49" s="2"/>
      <c r="C49" s="2"/>
      <c r="D49" s="2"/>
      <c r="E49" s="2"/>
      <c r="F49" s="2"/>
      <c r="G49" s="2" t="s">
        <v>557</v>
      </c>
      <c r="H49" s="9">
        <v>0</v>
      </c>
      <c r="I49" s="9">
        <v>20</v>
      </c>
      <c r="J49" s="10">
        <f t="shared" si="3"/>
        <v>0</v>
      </c>
    </row>
    <row r="50" spans="1:10">
      <c r="A50" s="2"/>
      <c r="B50" s="2"/>
      <c r="C50" s="2"/>
      <c r="D50" s="2"/>
      <c r="E50" s="2"/>
      <c r="F50" s="2" t="s">
        <v>558</v>
      </c>
      <c r="G50" s="2"/>
      <c r="H50" s="7">
        <f>ROUND(SUM(H46:H49),5)</f>
        <v>0</v>
      </c>
      <c r="I50" s="7">
        <f>ROUND(SUM(I46:I49),5)</f>
        <v>820</v>
      </c>
      <c r="J50" s="8">
        <f t="shared" si="3"/>
        <v>0</v>
      </c>
    </row>
    <row r="51" spans="1:10" ht="28.9" customHeight="1">
      <c r="A51" s="2"/>
      <c r="B51" s="2"/>
      <c r="C51" s="2"/>
      <c r="D51" s="2"/>
      <c r="E51" s="2"/>
      <c r="F51" s="2" t="s">
        <v>559</v>
      </c>
      <c r="G51" s="2"/>
      <c r="H51" s="7"/>
      <c r="I51" s="7"/>
      <c r="J51" s="8"/>
    </row>
    <row r="52" spans="1:10">
      <c r="A52" s="2"/>
      <c r="B52" s="2"/>
      <c r="C52" s="2"/>
      <c r="D52" s="2"/>
      <c r="E52" s="2"/>
      <c r="F52" s="2"/>
      <c r="G52" s="2" t="s">
        <v>560</v>
      </c>
      <c r="H52" s="7">
        <v>0</v>
      </c>
      <c r="I52" s="7">
        <v>600</v>
      </c>
      <c r="J52" s="8">
        <f t="shared" ref="J52:J56" si="4">H52/I52</f>
        <v>0</v>
      </c>
    </row>
    <row r="53" spans="1:10">
      <c r="A53" s="2"/>
      <c r="B53" s="2"/>
      <c r="C53" s="2"/>
      <c r="D53" s="2"/>
      <c r="E53" s="2"/>
      <c r="F53" s="2"/>
      <c r="G53" s="2" t="s">
        <v>561</v>
      </c>
      <c r="H53" s="7">
        <v>0</v>
      </c>
      <c r="I53" s="7">
        <v>450</v>
      </c>
      <c r="J53" s="8">
        <f t="shared" si="4"/>
        <v>0</v>
      </c>
    </row>
    <row r="54" spans="1:10">
      <c r="A54" s="2"/>
      <c r="B54" s="2"/>
      <c r="C54" s="2"/>
      <c r="D54" s="2"/>
      <c r="E54" s="2"/>
      <c r="F54" s="2"/>
      <c r="G54" s="2" t="s">
        <v>562</v>
      </c>
      <c r="H54" s="7">
        <v>0</v>
      </c>
      <c r="I54" s="7">
        <v>25</v>
      </c>
      <c r="J54" s="8">
        <f t="shared" si="4"/>
        <v>0</v>
      </c>
    </row>
    <row r="55" spans="1:10" ht="15.75" thickBot="1">
      <c r="A55" s="2"/>
      <c r="B55" s="2"/>
      <c r="C55" s="2"/>
      <c r="D55" s="2"/>
      <c r="E55" s="2"/>
      <c r="F55" s="2"/>
      <c r="G55" s="2" t="s">
        <v>563</v>
      </c>
      <c r="H55" s="9">
        <v>0</v>
      </c>
      <c r="I55" s="9">
        <v>20</v>
      </c>
      <c r="J55" s="10">
        <f t="shared" si="4"/>
        <v>0</v>
      </c>
    </row>
    <row r="56" spans="1:10">
      <c r="A56" s="2"/>
      <c r="B56" s="2"/>
      <c r="C56" s="2"/>
      <c r="D56" s="2"/>
      <c r="E56" s="2"/>
      <c r="F56" s="2" t="s">
        <v>564</v>
      </c>
      <c r="G56" s="2"/>
      <c r="H56" s="7">
        <f>ROUND(SUM(H51:H55),5)</f>
        <v>0</v>
      </c>
      <c r="I56" s="7">
        <f>ROUND(SUM(I51:I55),5)</f>
        <v>1095</v>
      </c>
      <c r="J56" s="8">
        <f t="shared" si="4"/>
        <v>0</v>
      </c>
    </row>
    <row r="57" spans="1:10" ht="28.9" customHeight="1">
      <c r="A57" s="2"/>
      <c r="B57" s="2"/>
      <c r="C57" s="2"/>
      <c r="D57" s="2"/>
      <c r="E57" s="2"/>
      <c r="F57" s="2" t="s">
        <v>565</v>
      </c>
      <c r="G57" s="2"/>
      <c r="H57" s="7"/>
      <c r="I57" s="7"/>
      <c r="J57" s="8"/>
    </row>
    <row r="58" spans="1:10" ht="15.75" thickBot="1">
      <c r="A58" s="2"/>
      <c r="B58" s="2"/>
      <c r="C58" s="2"/>
      <c r="D58" s="2"/>
      <c r="E58" s="2"/>
      <c r="F58" s="2"/>
      <c r="G58" s="2" t="s">
        <v>566</v>
      </c>
      <c r="H58" s="9">
        <v>0</v>
      </c>
      <c r="I58" s="9">
        <v>3500</v>
      </c>
      <c r="J58" s="10">
        <f t="shared" ref="J58:J59" si="5">H58/I58</f>
        <v>0</v>
      </c>
    </row>
    <row r="59" spans="1:10">
      <c r="A59" s="2"/>
      <c r="B59" s="2"/>
      <c r="C59" s="2"/>
      <c r="D59" s="2"/>
      <c r="E59" s="2"/>
      <c r="F59" s="2" t="s">
        <v>567</v>
      </c>
      <c r="G59" s="2"/>
      <c r="H59" s="7">
        <f>ROUND(SUM(H57:H58),5)</f>
        <v>0</v>
      </c>
      <c r="I59" s="7">
        <f>ROUND(SUM(I57:I58),5)</f>
        <v>3500</v>
      </c>
      <c r="J59" s="8">
        <f t="shared" si="5"/>
        <v>0</v>
      </c>
    </row>
    <row r="60" spans="1:10" ht="28.9" customHeight="1">
      <c r="A60" s="2"/>
      <c r="B60" s="2"/>
      <c r="C60" s="2"/>
      <c r="D60" s="2"/>
      <c r="E60" s="2"/>
      <c r="F60" s="2" t="s">
        <v>568</v>
      </c>
      <c r="G60" s="2"/>
      <c r="H60" s="7"/>
      <c r="I60" s="7"/>
      <c r="J60" s="8"/>
    </row>
    <row r="61" spans="1:10" ht="15.75" thickBot="1">
      <c r="A61" s="2"/>
      <c r="B61" s="2"/>
      <c r="C61" s="2"/>
      <c r="D61" s="2"/>
      <c r="E61" s="2"/>
      <c r="F61" s="2"/>
      <c r="G61" s="2" t="s">
        <v>569</v>
      </c>
      <c r="H61" s="9">
        <v>0</v>
      </c>
      <c r="I61" s="9">
        <v>250</v>
      </c>
      <c r="J61" s="10">
        <f t="shared" ref="J61:J69" si="6">H61/I61</f>
        <v>0</v>
      </c>
    </row>
    <row r="62" spans="1:10">
      <c r="A62" s="2"/>
      <c r="B62" s="2"/>
      <c r="C62" s="2"/>
      <c r="D62" s="2"/>
      <c r="E62" s="2"/>
      <c r="F62" s="2" t="s">
        <v>570</v>
      </c>
      <c r="G62" s="2"/>
      <c r="H62" s="7">
        <f>ROUND(SUM(H60:H61),5)</f>
        <v>0</v>
      </c>
      <c r="I62" s="7">
        <f>ROUND(SUM(I60:I61),5)</f>
        <v>250</v>
      </c>
      <c r="J62" s="8">
        <f t="shared" si="6"/>
        <v>0</v>
      </c>
    </row>
    <row r="63" spans="1:10" ht="28.9" customHeight="1">
      <c r="A63" s="2"/>
      <c r="B63" s="2"/>
      <c r="C63" s="2"/>
      <c r="D63" s="2"/>
      <c r="E63" s="2"/>
      <c r="F63" s="2" t="s">
        <v>571</v>
      </c>
      <c r="G63" s="2"/>
      <c r="H63" s="7">
        <v>0</v>
      </c>
      <c r="I63" s="7">
        <v>150</v>
      </c>
      <c r="J63" s="8">
        <f t="shared" si="6"/>
        <v>0</v>
      </c>
    </row>
    <row r="64" spans="1:10">
      <c r="A64" s="2"/>
      <c r="B64" s="2"/>
      <c r="C64" s="2"/>
      <c r="D64" s="2"/>
      <c r="E64" s="2"/>
      <c r="F64" s="2" t="s">
        <v>572</v>
      </c>
      <c r="G64" s="2"/>
      <c r="H64" s="7">
        <v>0</v>
      </c>
      <c r="I64" s="7">
        <v>225</v>
      </c>
      <c r="J64" s="8">
        <f t="shared" si="6"/>
        <v>0</v>
      </c>
    </row>
    <row r="65" spans="1:10" ht="15.75" thickBot="1">
      <c r="A65" s="2"/>
      <c r="B65" s="2"/>
      <c r="C65" s="2"/>
      <c r="D65" s="2"/>
      <c r="E65" s="2"/>
      <c r="F65" s="2" t="s">
        <v>573</v>
      </c>
      <c r="G65" s="2"/>
      <c r="H65" s="11">
        <v>0</v>
      </c>
      <c r="I65" s="11">
        <v>650</v>
      </c>
      <c r="J65" s="12">
        <f t="shared" si="6"/>
        <v>0</v>
      </c>
    </row>
    <row r="66" spans="1:10" ht="15.75" thickBot="1">
      <c r="A66" s="2"/>
      <c r="B66" s="2"/>
      <c r="C66" s="2"/>
      <c r="D66" s="2"/>
      <c r="E66" s="2" t="s">
        <v>574</v>
      </c>
      <c r="F66" s="2"/>
      <c r="G66" s="2"/>
      <c r="H66" s="13">
        <f>ROUND(H26+SUM(H33:H45)+H50+H56+H59+SUM(H62:H65),5)</f>
        <v>20.12</v>
      </c>
      <c r="I66" s="13">
        <f>ROUND(I26+SUM(I33:I45)+I50+I56+I59+SUM(I62:I65),5)</f>
        <v>31090</v>
      </c>
      <c r="J66" s="14">
        <f t="shared" si="6"/>
        <v>6.4715342553875845E-4</v>
      </c>
    </row>
    <row r="67" spans="1:10" ht="28.9" customHeight="1" thickBot="1">
      <c r="A67" s="2"/>
      <c r="B67" s="2"/>
      <c r="C67" s="2"/>
      <c r="D67" s="2" t="s">
        <v>575</v>
      </c>
      <c r="E67" s="2"/>
      <c r="F67" s="2"/>
      <c r="G67" s="2"/>
      <c r="H67" s="13">
        <f>ROUND(H25+H66,5)</f>
        <v>20.12</v>
      </c>
      <c r="I67" s="13">
        <f>ROUND(I25+I66,5)</f>
        <v>31090</v>
      </c>
      <c r="J67" s="14">
        <f t="shared" si="6"/>
        <v>6.4715342553875845E-4</v>
      </c>
    </row>
    <row r="68" spans="1:10" ht="28.9" customHeight="1" thickBot="1">
      <c r="A68" s="2"/>
      <c r="B68" s="2" t="s">
        <v>576</v>
      </c>
      <c r="C68" s="2"/>
      <c r="D68" s="2"/>
      <c r="E68" s="2"/>
      <c r="F68" s="2"/>
      <c r="G68" s="2"/>
      <c r="H68" s="13">
        <f>ROUND(H6+H24-H67,5)</f>
        <v>2052.88</v>
      </c>
      <c r="I68" s="13">
        <f>ROUND(I6+I24-I67,5)</f>
        <v>14941</v>
      </c>
      <c r="J68" s="14">
        <f t="shared" si="6"/>
        <v>0.13739910313901346</v>
      </c>
    </row>
    <row r="69" spans="1:10" s="19" customFormat="1" ht="28.9" customHeight="1" thickBot="1">
      <c r="A69" s="2" t="s">
        <v>193</v>
      </c>
      <c r="B69" s="2"/>
      <c r="C69" s="2"/>
      <c r="D69" s="2"/>
      <c r="E69" s="2"/>
      <c r="F69" s="2"/>
      <c r="G69" s="2"/>
      <c r="H69" s="17">
        <f>H68</f>
        <v>2052.88</v>
      </c>
      <c r="I69" s="17">
        <f>I68</f>
        <v>14941</v>
      </c>
      <c r="J69" s="18">
        <f t="shared" si="6"/>
        <v>0.13739910313901346</v>
      </c>
    </row>
    <row r="70" spans="1:10" ht="15.75" thickTop="1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Payne</dc:creator>
  <cp:keywords/>
  <dc:description/>
  <cp:lastModifiedBy>Joe Benzer</cp:lastModifiedBy>
  <cp:revision/>
  <dcterms:created xsi:type="dcterms:W3CDTF">2020-07-07T16:35:23Z</dcterms:created>
  <dcterms:modified xsi:type="dcterms:W3CDTF">2021-04-07T20:06:07Z</dcterms:modified>
  <cp:category/>
  <cp:contentStatus/>
</cp:coreProperties>
</file>