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TTP8GC4\Project\ASI\Board\2019\2019-04\ReportsfromMeg\FinancialReports\"/>
    </mc:Choice>
  </mc:AlternateContent>
  <xr:revisionPtr revIDLastSave="0" documentId="13_ncr:1_{86F3370E-8360-4A2D-AA25-243E57AF97B7}" xr6:coauthVersionLast="43" xr6:coauthVersionMax="43" xr10:uidLastSave="{00000000-0000-0000-0000-000000000000}"/>
  <bookViews>
    <workbookView xWindow="-108" yWindow="-108" windowWidth="23256" windowHeight="12576" xr2:uid="{7B19950A-C51A-426E-9B1D-56291B6E09D8}"/>
  </bookViews>
  <sheets>
    <sheet name="Sheet1" sheetId="1" r:id="rId1"/>
  </sheets>
  <definedNames>
    <definedName name="_xlnm.Print_Titles" localSheetId="0">Sheet1!$4:$5</definedName>
    <definedName name="QB_BASIS_4" localSheetId="0" hidden="1">Sheet1!$K$3</definedName>
    <definedName name="QB_COLUMN_59200" localSheetId="0" hidden="1">Sheet1!$H$5</definedName>
    <definedName name="QB_COLUMN_61210" localSheetId="0" hidden="1">Sheet1!$I$5</definedName>
    <definedName name="QB_COLUMN_63620" localSheetId="0" hidden="1">Sheet1!$J$5</definedName>
    <definedName name="QB_COLUMN_64830" localSheetId="0" hidden="1">Sheet1!$K$5</definedName>
    <definedName name="QB_COMPANY_0" localSheetId="0" hidden="1">Sheet1!$A$1</definedName>
    <definedName name="QB_DATA_0" localSheetId="0" hidden="1">Sheet1!$9:$9,Sheet1!$10:$10,Sheet1!$11:$11,Sheet1!$12:$12,Sheet1!$15:$15,Sheet1!$16:$16,Sheet1!$17:$17,Sheet1!$19:$19,Sheet1!$25:$25,Sheet1!$26:$26,Sheet1!$27:$27,Sheet1!$28:$28</definedName>
    <definedName name="QB_DATE_1" localSheetId="0" hidden="1">Sheet1!$K$2</definedName>
    <definedName name="QB_FORMULA_0" localSheetId="0" hidden="1">Sheet1!$J$9,Sheet1!$K$9,Sheet1!$J$10,Sheet1!$K$10,Sheet1!$J$11,Sheet1!$K$11,Sheet1!$J$12,Sheet1!$K$12,Sheet1!$H$13,Sheet1!$I$13,Sheet1!$J$13,Sheet1!$K$13,Sheet1!$J$15,Sheet1!$K$15,Sheet1!$J$16,Sheet1!$K$16</definedName>
    <definedName name="QB_FORMULA_1" localSheetId="0" hidden="1">Sheet1!$J$17,Sheet1!$K$17,Sheet1!$H$18,Sheet1!$I$18,Sheet1!$J$18,Sheet1!$K$18,Sheet1!$J$19,Sheet1!$K$19,Sheet1!$H$20,Sheet1!$I$20,Sheet1!$J$20,Sheet1!$K$20,Sheet1!$H$21,Sheet1!$I$21,Sheet1!$J$21,Sheet1!$K$21</definedName>
    <definedName name="QB_FORMULA_2" localSheetId="0" hidden="1">Sheet1!$J$25,Sheet1!$K$25,Sheet1!$J$26,Sheet1!$K$26,Sheet1!$J$27,Sheet1!$K$27,Sheet1!$J$28,Sheet1!$K$28,Sheet1!$H$30,Sheet1!$I$30,Sheet1!$J$30,Sheet1!$K$30,Sheet1!$H$31,Sheet1!$I$31,Sheet1!$J$31,Sheet1!$K$31</definedName>
    <definedName name="QB_FORMULA_3" localSheetId="0" hidden="1">Sheet1!$H$32,Sheet1!$I$32,Sheet1!$J$32,Sheet1!$K$32,Sheet1!$H$33,Sheet1!$I$33,Sheet1!$J$33,Sheet1!$K$33,Sheet1!$H$34,Sheet1!$I$34,Sheet1!$J$34,Sheet1!$K$34</definedName>
    <definedName name="QB_ROW_114240" localSheetId="0" hidden="1">Sheet1!$E$19</definedName>
    <definedName name="QB_ROW_117040" localSheetId="0" hidden="1">Sheet1!$E$23</definedName>
    <definedName name="QB_ROW_117340" localSheetId="0" hidden="1">Sheet1!$E$31</definedName>
    <definedName name="QB_ROW_120050" localSheetId="0" hidden="1">Sheet1!$F$24</definedName>
    <definedName name="QB_ROW_120350" localSheetId="0" hidden="1">Sheet1!$F$30</definedName>
    <definedName name="QB_ROW_18301" localSheetId="0" hidden="1">Sheet1!$A$34</definedName>
    <definedName name="QB_ROW_19011" localSheetId="0" hidden="1">Sheet1!$B$6</definedName>
    <definedName name="QB_ROW_19311" localSheetId="0" hidden="1">Sheet1!$B$33</definedName>
    <definedName name="QB_ROW_20031" localSheetId="0" hidden="1">Sheet1!$D$7</definedName>
    <definedName name="QB_ROW_20331" localSheetId="0" hidden="1">Sheet1!$D$20</definedName>
    <definedName name="QB_ROW_206260" localSheetId="0" hidden="1">Sheet1!$G$27</definedName>
    <definedName name="QB_ROW_207260" localSheetId="0" hidden="1">Sheet1!$G$26</definedName>
    <definedName name="QB_ROW_21031" localSheetId="0" hidden="1">Sheet1!$D$22</definedName>
    <definedName name="QB_ROW_21331" localSheetId="0" hidden="1">Sheet1!$D$32</definedName>
    <definedName name="QB_ROW_315260" localSheetId="0" hidden="1">Sheet1!$G$25</definedName>
    <definedName name="QB_ROW_428250" localSheetId="0" hidden="1">Sheet1!$F$12</definedName>
    <definedName name="QB_ROW_436260" localSheetId="0" hidden="1">Sheet1!$G$28</definedName>
    <definedName name="QB_ROW_537040" localSheetId="0" hidden="1">Sheet1!$E$8</definedName>
    <definedName name="QB_ROW_537340" localSheetId="0" hidden="1">Sheet1!$E$13</definedName>
    <definedName name="QB_ROW_538250" localSheetId="0" hidden="1">Sheet1!$F$9</definedName>
    <definedName name="QB_ROW_540250" localSheetId="0" hidden="1">Sheet1!$F$10</definedName>
    <definedName name="QB_ROW_542250" localSheetId="0" hidden="1">Sheet1!$F$11</definedName>
    <definedName name="QB_ROW_543040" localSheetId="0" hidden="1">Sheet1!$E$14</definedName>
    <definedName name="QB_ROW_543340" localSheetId="0" hidden="1">Sheet1!$E$18</definedName>
    <definedName name="QB_ROW_544250" localSheetId="0" hidden="1">Sheet1!$F$17</definedName>
    <definedName name="QB_ROW_545250" localSheetId="0" hidden="1">Sheet1!$F$16</definedName>
    <definedName name="QB_ROW_546250" localSheetId="0" hidden="1">Sheet1!$F$15</definedName>
    <definedName name="QB_ROW_86321" localSheetId="0" hidden="1">Sheet1!$C$21</definedName>
    <definedName name="QB_SUBTITLE_3" localSheetId="0" hidden="1">Sheet1!$A$3</definedName>
    <definedName name="QB_TIME_5" localSheetId="0" hidden="1">Sheet1!$K$1</definedName>
    <definedName name="QB_TITLE_2" localSheetId="0" hidden="1">Sheet1!$A$2</definedName>
    <definedName name="QBCANSUPPORTUPDATE" localSheetId="0">TRUE</definedName>
    <definedName name="QBCOMPANYFILENAME" localSheetId="0">"D:\Project\ASI\Finance\Accounting\American Society for Indexing.QBW"</definedName>
    <definedName name="QBENDDATE" localSheetId="0">20181231</definedName>
    <definedName name="QBHEADERSONSCREEN" localSheetId="0">TRUE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"136f2da868ba4289beab7eb5d8bb3d2e"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TRUE</definedName>
    <definedName name="QBREPORTCOMPARECOL_PYDIFF" localSheetId="0">TRUE</definedName>
    <definedName name="QBREPORTCOMPARECOL_PYPCT" localSheetId="0">TRUE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1</definedName>
    <definedName name="QBROWHEADERS" localSheetId="0">7</definedName>
    <definedName name="QBSTARTDATE" localSheetId="0">20180101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1" l="1"/>
  <c r="H30" i="1"/>
  <c r="J29" i="1"/>
  <c r="K29" i="1"/>
  <c r="I31" i="1"/>
  <c r="I32" i="1" s="1"/>
  <c r="K30" i="1"/>
  <c r="K28" i="1"/>
  <c r="J28" i="1"/>
  <c r="K27" i="1"/>
  <c r="J27" i="1"/>
  <c r="K26" i="1"/>
  <c r="J26" i="1"/>
  <c r="K25" i="1"/>
  <c r="J25" i="1"/>
  <c r="K19" i="1"/>
  <c r="J19" i="1"/>
  <c r="K18" i="1"/>
  <c r="J18" i="1"/>
  <c r="I18" i="1"/>
  <c r="H18" i="1"/>
  <c r="K17" i="1"/>
  <c r="J17" i="1"/>
  <c r="K16" i="1"/>
  <c r="J16" i="1"/>
  <c r="K15" i="1"/>
  <c r="J15" i="1"/>
  <c r="I13" i="1"/>
  <c r="I20" i="1" s="1"/>
  <c r="I21" i="1" s="1"/>
  <c r="H13" i="1"/>
  <c r="K13" i="1" s="1"/>
  <c r="K12" i="1"/>
  <c r="J12" i="1"/>
  <c r="K11" i="1"/>
  <c r="J11" i="1"/>
  <c r="K10" i="1"/>
  <c r="J10" i="1"/>
  <c r="K9" i="1"/>
  <c r="J9" i="1"/>
  <c r="I33" i="1" l="1"/>
  <c r="I34" i="1" s="1"/>
  <c r="H20" i="1"/>
  <c r="J13" i="1"/>
  <c r="J30" i="1"/>
  <c r="H31" i="1"/>
  <c r="K31" i="1" l="1"/>
  <c r="J31" i="1"/>
  <c r="H32" i="1"/>
  <c r="K20" i="1"/>
  <c r="J20" i="1"/>
  <c r="H21" i="1"/>
  <c r="K32" i="1" l="1"/>
  <c r="J32" i="1"/>
  <c r="K21" i="1"/>
  <c r="H33" i="1"/>
  <c r="J21" i="1"/>
  <c r="K33" i="1" l="1"/>
  <c r="J33" i="1"/>
  <c r="H34" i="1"/>
  <c r="K34" i="1" l="1"/>
  <c r="J34" i="1"/>
</calcChain>
</file>

<file path=xl/sharedStrings.xml><?xml version="1.0" encoding="utf-8"?>
<sst xmlns="http://schemas.openxmlformats.org/spreadsheetml/2006/main" count="38" uniqueCount="37">
  <si>
    <t>3:45 PM</t>
  </si>
  <si>
    <t>American Society for Indexing</t>
  </si>
  <si>
    <t>Training Course</t>
  </si>
  <si>
    <t>Accrual Basis</t>
  </si>
  <si>
    <t>Profit and Loss</t>
  </si>
  <si>
    <t>Jan - Dec 18</t>
  </si>
  <si>
    <t>Jan - Dec 17</t>
  </si>
  <si>
    <t>$ Change</t>
  </si>
  <si>
    <t>% Change</t>
  </si>
  <si>
    <t>Ordinary Income/Expense</t>
  </si>
  <si>
    <t>Income</t>
  </si>
  <si>
    <t>3070 · ASI Training Program</t>
  </si>
  <si>
    <t>3071 · Module A</t>
  </si>
  <si>
    <t>3072 · Module B</t>
  </si>
  <si>
    <t>3073 · Module C</t>
  </si>
  <si>
    <t>3084 · Module D</t>
  </si>
  <si>
    <t>Total 3070 · ASI Training Program</t>
  </si>
  <si>
    <t>3075 · ASI Exam Retake Revenue</t>
  </si>
  <si>
    <t>3077 · Module B Retake</t>
  </si>
  <si>
    <t>3078 · Module C Retake</t>
  </si>
  <si>
    <t>3079 · Module D Retake</t>
  </si>
  <si>
    <t>Total 3075 · ASI Exam Retake Revenue</t>
  </si>
  <si>
    <t>3080 · ASI Course Cancellation Fee</t>
  </si>
  <si>
    <t>Total Income</t>
  </si>
  <si>
    <t>Expense</t>
  </si>
  <si>
    <t>5000 · Direct Expenses</t>
  </si>
  <si>
    <t>5050 · ASI Course</t>
  </si>
  <si>
    <t>5051 · Royalty</t>
  </si>
  <si>
    <t>5052 · Course Manager</t>
  </si>
  <si>
    <t>5053 · Marker-Exam Grading</t>
  </si>
  <si>
    <t>5055 · Other Expenses (Classmarker)</t>
  </si>
  <si>
    <t>Total 5050 · ASI Course</t>
  </si>
  <si>
    <t>Total 5000 · Direct Expenses</t>
  </si>
  <si>
    <t>Total Expense</t>
  </si>
  <si>
    <t>Net Ordinary Income</t>
  </si>
  <si>
    <t>Net Income</t>
  </si>
  <si>
    <t>5058 · Training Course Contract Renew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</si>
</sst>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#,##0.00;\-#,##0.00"/>
    <numFmt numFmtId="166" formatCode="#,##0.0#%;\-#,##0.0#%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Border="1" applyAlignment="1">
      <alignment horizontal="centerContinuous"/>
    </xf>
    <xf numFmtId="165" fontId="6" fillId="0" borderId="0" xfId="0" applyNumberFormat="1" applyFont="1"/>
    <xf numFmtId="166" fontId="6" fillId="0" borderId="0" xfId="0" applyNumberFormat="1" applyFont="1"/>
    <xf numFmtId="165" fontId="6" fillId="0" borderId="2" xfId="0" applyNumberFormat="1" applyFont="1" applyBorder="1"/>
    <xf numFmtId="166" fontId="6" fillId="0" borderId="2" xfId="0" applyNumberFormat="1" applyFont="1" applyBorder="1"/>
    <xf numFmtId="165" fontId="6" fillId="0" borderId="0" xfId="0" applyNumberFormat="1" applyFont="1" applyBorder="1"/>
    <xf numFmtId="166" fontId="6" fillId="0" borderId="0" xfId="0" applyNumberFormat="1" applyFont="1" applyBorder="1"/>
    <xf numFmtId="165" fontId="6" fillId="0" borderId="3" xfId="0" applyNumberFormat="1" applyFont="1" applyBorder="1"/>
    <xf numFmtId="166" fontId="6" fillId="0" borderId="3" xfId="0" applyNumberFormat="1" applyFont="1" applyBorder="1"/>
    <xf numFmtId="165" fontId="6" fillId="0" borderId="4" xfId="0" applyNumberFormat="1" applyFont="1" applyBorder="1"/>
    <xf numFmtId="166" fontId="6" fillId="0" borderId="4" xfId="0" applyNumberFormat="1" applyFont="1" applyBorder="1"/>
    <xf numFmtId="165" fontId="1" fillId="0" borderId="5" xfId="0" applyNumberFormat="1" applyFont="1" applyBorder="1"/>
    <xf numFmtId="166" fontId="1" fillId="0" borderId="5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34A4F66-631E-42ED-850C-90DE5E472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A1CDF50-A383-49D4-ABA2-9C2699925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EDC2-FAB7-4FF2-B1AC-E9AA6FE1B5E0}">
  <sheetPr codeName="Sheet1"/>
  <dimension ref="A1:K35"/>
  <sheetViews>
    <sheetView tabSelected="1" workbookViewId="0">
      <pane xSplit="7" ySplit="5" topLeftCell="H24" activePane="bottomRight" state="frozenSplit"/>
      <selection pane="topRight" activeCell="H1" sqref="H1"/>
      <selection pane="bottomLeft" activeCell="A6" sqref="A6"/>
      <selection pane="bottomRight" activeCell="Q32" sqref="Q32"/>
    </sheetView>
  </sheetViews>
  <sheetFormatPr defaultRowHeight="14.4" x14ac:dyDescent="0.3"/>
  <cols>
    <col min="1" max="6" width="3" style="25" customWidth="1"/>
    <col min="7" max="7" width="26.6640625" style="25" customWidth="1"/>
    <col min="8" max="9" width="9.33203125" style="26" bestFit="1" customWidth="1"/>
    <col min="10" max="10" width="7.44140625" style="26" bestFit="1" customWidth="1"/>
    <col min="11" max="11" width="10.21875" style="26" bestFit="1" customWidth="1"/>
  </cols>
  <sheetData>
    <row r="1" spans="1:11" ht="15.6" x14ac:dyDescent="0.3">
      <c r="A1" s="3" t="s">
        <v>1</v>
      </c>
      <c r="B1" s="2"/>
      <c r="C1" s="2"/>
      <c r="D1" s="2"/>
      <c r="E1" s="2"/>
      <c r="F1" s="2"/>
      <c r="G1" s="2"/>
      <c r="H1" s="1"/>
      <c r="I1" s="1"/>
      <c r="J1" s="1"/>
      <c r="K1" s="20" t="s">
        <v>0</v>
      </c>
    </row>
    <row r="2" spans="1:11" ht="17.399999999999999" x14ac:dyDescent="0.3">
      <c r="A2" s="4" t="s">
        <v>2</v>
      </c>
      <c r="B2" s="2"/>
      <c r="C2" s="2"/>
      <c r="D2" s="2"/>
      <c r="E2" s="2"/>
      <c r="F2" s="2"/>
      <c r="G2" s="2"/>
      <c r="H2" s="1"/>
      <c r="I2" s="1"/>
      <c r="J2" s="1"/>
      <c r="K2" s="21">
        <v>43566</v>
      </c>
    </row>
    <row r="3" spans="1:11" x14ac:dyDescent="0.3">
      <c r="A3" s="5" t="s">
        <v>4</v>
      </c>
      <c r="B3" s="2"/>
      <c r="C3" s="2"/>
      <c r="D3" s="2"/>
      <c r="E3" s="2"/>
      <c r="F3" s="2"/>
      <c r="G3" s="2"/>
      <c r="H3" s="1"/>
      <c r="I3" s="1"/>
      <c r="J3" s="1"/>
      <c r="K3" s="20" t="s">
        <v>3</v>
      </c>
    </row>
    <row r="4" spans="1:11" ht="15" thickBot="1" x14ac:dyDescent="0.35">
      <c r="A4" s="2"/>
      <c r="B4" s="2"/>
      <c r="C4" s="2"/>
      <c r="D4" s="2"/>
      <c r="E4" s="2"/>
      <c r="F4" s="2"/>
      <c r="G4" s="2"/>
      <c r="H4" s="6"/>
      <c r="I4" s="6"/>
      <c r="J4" s="6"/>
      <c r="K4" s="6"/>
    </row>
    <row r="5" spans="1:11" s="24" customFormat="1" ht="15.6" thickTop="1" thickBot="1" x14ac:dyDescent="0.35">
      <c r="A5" s="22"/>
      <c r="B5" s="22"/>
      <c r="C5" s="22"/>
      <c r="D5" s="22"/>
      <c r="E5" s="22"/>
      <c r="F5" s="22"/>
      <c r="G5" s="22"/>
      <c r="H5" s="23" t="s">
        <v>5</v>
      </c>
      <c r="I5" s="23" t="s">
        <v>6</v>
      </c>
      <c r="J5" s="23" t="s">
        <v>7</v>
      </c>
      <c r="K5" s="23" t="s">
        <v>8</v>
      </c>
    </row>
    <row r="6" spans="1:11" ht="15" thickTop="1" x14ac:dyDescent="0.3">
      <c r="A6" s="2"/>
      <c r="B6" s="2" t="s">
        <v>9</v>
      </c>
      <c r="C6" s="2"/>
      <c r="D6" s="2"/>
      <c r="E6" s="2"/>
      <c r="F6" s="2"/>
      <c r="G6" s="2"/>
      <c r="H6" s="7"/>
      <c r="I6" s="7"/>
      <c r="J6" s="7"/>
      <c r="K6" s="8"/>
    </row>
    <row r="7" spans="1:11" x14ac:dyDescent="0.3">
      <c r="A7" s="2"/>
      <c r="B7" s="2"/>
      <c r="C7" s="2"/>
      <c r="D7" s="2" t="s">
        <v>10</v>
      </c>
      <c r="E7" s="2"/>
      <c r="F7" s="2"/>
      <c r="G7" s="2"/>
      <c r="H7" s="7"/>
      <c r="I7" s="7"/>
      <c r="J7" s="7"/>
      <c r="K7" s="8"/>
    </row>
    <row r="8" spans="1:11" x14ac:dyDescent="0.3">
      <c r="A8" s="2"/>
      <c r="B8" s="2"/>
      <c r="C8" s="2"/>
      <c r="D8" s="2"/>
      <c r="E8" s="2" t="s">
        <v>11</v>
      </c>
      <c r="F8" s="2"/>
      <c r="G8" s="2"/>
      <c r="H8" s="7"/>
      <c r="I8" s="7"/>
      <c r="J8" s="7"/>
      <c r="K8" s="8"/>
    </row>
    <row r="9" spans="1:11" x14ac:dyDescent="0.3">
      <c r="A9" s="2"/>
      <c r="B9" s="2"/>
      <c r="C9" s="2"/>
      <c r="D9" s="2"/>
      <c r="E9" s="2"/>
      <c r="F9" s="2" t="s">
        <v>12</v>
      </c>
      <c r="G9" s="2"/>
      <c r="H9" s="7">
        <v>9750</v>
      </c>
      <c r="I9" s="7">
        <v>8700</v>
      </c>
      <c r="J9" s="7">
        <f>ROUND((H9-I9),5)</f>
        <v>1050</v>
      </c>
      <c r="K9" s="8">
        <f>ROUND(IF(H9=0, IF(I9=0, 0, SIGN(-I9)), IF(I9=0, SIGN(H9), (H9-I9)/ABS(I9))),5)</f>
        <v>0.12069000000000001</v>
      </c>
    </row>
    <row r="10" spans="1:11" x14ac:dyDescent="0.3">
      <c r="A10" s="2"/>
      <c r="B10" s="2"/>
      <c r="C10" s="2"/>
      <c r="D10" s="2"/>
      <c r="E10" s="2"/>
      <c r="F10" s="2" t="s">
        <v>13</v>
      </c>
      <c r="G10" s="2"/>
      <c r="H10" s="7">
        <v>3900</v>
      </c>
      <c r="I10" s="7">
        <v>4200</v>
      </c>
      <c r="J10" s="7">
        <f>ROUND((H10-I10),5)</f>
        <v>-300</v>
      </c>
      <c r="K10" s="8">
        <f>ROUND(IF(H10=0, IF(I10=0, 0, SIGN(-I10)), IF(I10=0, SIGN(H10), (H10-I10)/ABS(I10))),5)</f>
        <v>-7.1429999999999993E-2</v>
      </c>
    </row>
    <row r="11" spans="1:11" x14ac:dyDescent="0.3">
      <c r="A11" s="2"/>
      <c r="B11" s="2"/>
      <c r="C11" s="2"/>
      <c r="D11" s="2"/>
      <c r="E11" s="2"/>
      <c r="F11" s="2" t="s">
        <v>14</v>
      </c>
      <c r="G11" s="2"/>
      <c r="H11" s="7">
        <v>1050</v>
      </c>
      <c r="I11" s="7">
        <v>1750</v>
      </c>
      <c r="J11" s="7">
        <f>ROUND((H11-I11),5)</f>
        <v>-700</v>
      </c>
      <c r="K11" s="8">
        <f>ROUND(IF(H11=0, IF(I11=0, 0, SIGN(-I11)), IF(I11=0, SIGN(H11), (H11-I11)/ABS(I11))),5)</f>
        <v>-0.4</v>
      </c>
    </row>
    <row r="12" spans="1:11" ht="15" thickBot="1" x14ac:dyDescent="0.35">
      <c r="A12" s="2"/>
      <c r="B12" s="2"/>
      <c r="C12" s="2"/>
      <c r="D12" s="2"/>
      <c r="E12" s="2"/>
      <c r="F12" s="2" t="s">
        <v>15</v>
      </c>
      <c r="G12" s="2"/>
      <c r="H12" s="9">
        <v>400</v>
      </c>
      <c r="I12" s="9">
        <v>200</v>
      </c>
      <c r="J12" s="9">
        <f>ROUND((H12-I12),5)</f>
        <v>200</v>
      </c>
      <c r="K12" s="10">
        <f>ROUND(IF(H12=0, IF(I12=0, 0, SIGN(-I12)), IF(I12=0, SIGN(H12), (H12-I12)/ABS(I12))),5)</f>
        <v>1</v>
      </c>
    </row>
    <row r="13" spans="1:11" x14ac:dyDescent="0.3">
      <c r="A13" s="2"/>
      <c r="B13" s="2"/>
      <c r="C13" s="2"/>
      <c r="D13" s="2"/>
      <c r="E13" s="2" t="s">
        <v>16</v>
      </c>
      <c r="F13" s="2"/>
      <c r="G13" s="2"/>
      <c r="H13" s="7">
        <f>ROUND(SUM(H8:H12),5)</f>
        <v>15100</v>
      </c>
      <c r="I13" s="7">
        <f>ROUND(SUM(I8:I12),5)</f>
        <v>14850</v>
      </c>
      <c r="J13" s="7">
        <f>ROUND((H13-I13),5)</f>
        <v>250</v>
      </c>
      <c r="K13" s="8">
        <f>ROUND(IF(H13=0, IF(I13=0, 0, SIGN(-I13)), IF(I13=0, SIGN(H13), (H13-I13)/ABS(I13))),5)</f>
        <v>1.6840000000000001E-2</v>
      </c>
    </row>
    <row r="14" spans="1:11" ht="28.8" customHeight="1" x14ac:dyDescent="0.3">
      <c r="A14" s="2"/>
      <c r="B14" s="2"/>
      <c r="C14" s="2"/>
      <c r="D14" s="2"/>
      <c r="E14" s="2" t="s">
        <v>17</v>
      </c>
      <c r="F14" s="2"/>
      <c r="G14" s="2"/>
      <c r="H14" s="7"/>
      <c r="I14" s="7"/>
      <c r="J14" s="7"/>
      <c r="K14" s="8"/>
    </row>
    <row r="15" spans="1:11" x14ac:dyDescent="0.3">
      <c r="A15" s="2"/>
      <c r="B15" s="2"/>
      <c r="C15" s="2"/>
      <c r="D15" s="2"/>
      <c r="E15" s="2"/>
      <c r="F15" s="2" t="s">
        <v>18</v>
      </c>
      <c r="G15" s="2"/>
      <c r="H15" s="7">
        <v>140</v>
      </c>
      <c r="I15" s="7">
        <v>140</v>
      </c>
      <c r="J15" s="7">
        <f>ROUND((H15-I15),5)</f>
        <v>0</v>
      </c>
      <c r="K15" s="8">
        <f>ROUND(IF(H15=0, IF(I15=0, 0, SIGN(-I15)), IF(I15=0, SIGN(H15), (H15-I15)/ABS(I15))),5)</f>
        <v>0</v>
      </c>
    </row>
    <row r="16" spans="1:11" x14ac:dyDescent="0.3">
      <c r="A16" s="2"/>
      <c r="B16" s="2"/>
      <c r="C16" s="2"/>
      <c r="D16" s="2"/>
      <c r="E16" s="2"/>
      <c r="F16" s="2" t="s">
        <v>19</v>
      </c>
      <c r="G16" s="2"/>
      <c r="H16" s="7">
        <v>270</v>
      </c>
      <c r="I16" s="7">
        <v>180</v>
      </c>
      <c r="J16" s="7">
        <f>ROUND((H16-I16),5)</f>
        <v>90</v>
      </c>
      <c r="K16" s="8">
        <f>ROUND(IF(H16=0, IF(I16=0, 0, SIGN(-I16)), IF(I16=0, SIGN(H16), (H16-I16)/ABS(I16))),5)</f>
        <v>0.5</v>
      </c>
    </row>
    <row r="17" spans="1:11" ht="15" thickBot="1" x14ac:dyDescent="0.35">
      <c r="A17" s="2"/>
      <c r="B17" s="2"/>
      <c r="C17" s="2"/>
      <c r="D17" s="2"/>
      <c r="E17" s="2"/>
      <c r="F17" s="2" t="s">
        <v>20</v>
      </c>
      <c r="G17" s="2"/>
      <c r="H17" s="9">
        <v>0</v>
      </c>
      <c r="I17" s="9">
        <v>400</v>
      </c>
      <c r="J17" s="9">
        <f>ROUND((H17-I17),5)</f>
        <v>-400</v>
      </c>
      <c r="K17" s="10">
        <f>ROUND(IF(H17=0, IF(I17=0, 0, SIGN(-I17)), IF(I17=0, SIGN(H17), (H17-I17)/ABS(I17))),5)</f>
        <v>-1</v>
      </c>
    </row>
    <row r="18" spans="1:11" x14ac:dyDescent="0.3">
      <c r="A18" s="2"/>
      <c r="B18" s="2"/>
      <c r="C18" s="2"/>
      <c r="D18" s="2"/>
      <c r="E18" s="2" t="s">
        <v>21</v>
      </c>
      <c r="F18" s="2"/>
      <c r="G18" s="2"/>
      <c r="H18" s="7">
        <f>ROUND(SUM(H14:H17),5)</f>
        <v>410</v>
      </c>
      <c r="I18" s="7">
        <f>ROUND(SUM(I14:I17),5)</f>
        <v>720</v>
      </c>
      <c r="J18" s="7">
        <f>ROUND((H18-I18),5)</f>
        <v>-310</v>
      </c>
      <c r="K18" s="8">
        <f>ROUND(IF(H18=0, IF(I18=0, 0, SIGN(-I18)), IF(I18=0, SIGN(H18), (H18-I18)/ABS(I18))),5)</f>
        <v>-0.43056</v>
      </c>
    </row>
    <row r="19" spans="1:11" ht="28.8" customHeight="1" thickBot="1" x14ac:dyDescent="0.35">
      <c r="A19" s="2"/>
      <c r="B19" s="2"/>
      <c r="C19" s="2"/>
      <c r="D19" s="2"/>
      <c r="E19" s="2" t="s">
        <v>22</v>
      </c>
      <c r="F19" s="2"/>
      <c r="G19" s="2"/>
      <c r="H19" s="11">
        <v>40</v>
      </c>
      <c r="I19" s="11">
        <v>60</v>
      </c>
      <c r="J19" s="11">
        <f>ROUND((H19-I19),5)</f>
        <v>-20</v>
      </c>
      <c r="K19" s="12">
        <f>ROUND(IF(H19=0, IF(I19=0, 0, SIGN(-I19)), IF(I19=0, SIGN(H19), (H19-I19)/ABS(I19))),5)</f>
        <v>-0.33333000000000002</v>
      </c>
    </row>
    <row r="20" spans="1:11" ht="15" thickBot="1" x14ac:dyDescent="0.35">
      <c r="A20" s="2"/>
      <c r="B20" s="2"/>
      <c r="C20" s="2"/>
      <c r="D20" s="2" t="s">
        <v>10</v>
      </c>
      <c r="E20" s="2"/>
      <c r="F20" s="2"/>
      <c r="G20" s="2"/>
      <c r="H20" s="13">
        <f>ROUND(H7+H13+SUM(H18:H19),5)</f>
        <v>15550</v>
      </c>
      <c r="I20" s="13">
        <f>ROUND(I7+I13+SUM(I18:I19),5)</f>
        <v>15630</v>
      </c>
      <c r="J20" s="13">
        <f>ROUND((H20-I20),5)</f>
        <v>-80</v>
      </c>
      <c r="K20" s="14">
        <f>ROUND(IF(H20=0, IF(I20=0, 0, SIGN(-I20)), IF(I20=0, SIGN(H20), (H20-I20)/ABS(I20))),5)</f>
        <v>-5.1200000000000004E-3</v>
      </c>
    </row>
    <row r="21" spans="1:11" ht="28.8" customHeight="1" x14ac:dyDescent="0.3">
      <c r="A21" s="2"/>
      <c r="B21" s="2"/>
      <c r="C21" s="2" t="s">
        <v>23</v>
      </c>
      <c r="D21" s="2"/>
      <c r="E21" s="2"/>
      <c r="F21" s="2"/>
      <c r="G21" s="2"/>
      <c r="H21" s="7">
        <f>H20</f>
        <v>15550</v>
      </c>
      <c r="I21" s="7">
        <f>I20</f>
        <v>15630</v>
      </c>
      <c r="J21" s="7">
        <f>ROUND((H21-I21),5)</f>
        <v>-80</v>
      </c>
      <c r="K21" s="8">
        <f>ROUND(IF(H21=0, IF(I21=0, 0, SIGN(-I21)), IF(I21=0, SIGN(H21), (H21-I21)/ABS(I21))),5)</f>
        <v>-5.1200000000000004E-3</v>
      </c>
    </row>
    <row r="22" spans="1:11" ht="28.8" customHeight="1" x14ac:dyDescent="0.3">
      <c r="A22" s="2"/>
      <c r="B22" s="2"/>
      <c r="C22" s="2"/>
      <c r="D22" s="2" t="s">
        <v>24</v>
      </c>
      <c r="E22" s="2"/>
      <c r="F22" s="2"/>
      <c r="G22" s="2"/>
      <c r="H22" s="7"/>
      <c r="I22" s="7"/>
      <c r="J22" s="7"/>
      <c r="K22" s="8"/>
    </row>
    <row r="23" spans="1:11" x14ac:dyDescent="0.3">
      <c r="A23" s="2"/>
      <c r="B23" s="2"/>
      <c r="C23" s="2"/>
      <c r="D23" s="2"/>
      <c r="E23" s="2" t="s">
        <v>25</v>
      </c>
      <c r="F23" s="2"/>
      <c r="G23" s="2"/>
      <c r="H23" s="7"/>
      <c r="I23" s="7"/>
      <c r="J23" s="7"/>
      <c r="K23" s="8"/>
    </row>
    <row r="24" spans="1:11" x14ac:dyDescent="0.3">
      <c r="A24" s="2"/>
      <c r="B24" s="2"/>
      <c r="C24" s="2"/>
      <c r="D24" s="2"/>
      <c r="E24" s="2"/>
      <c r="F24" s="2" t="s">
        <v>26</v>
      </c>
      <c r="G24" s="2"/>
      <c r="H24" s="7"/>
      <c r="I24" s="7"/>
      <c r="J24" s="7"/>
      <c r="K24" s="8"/>
    </row>
    <row r="25" spans="1:11" x14ac:dyDescent="0.3">
      <c r="A25" s="2"/>
      <c r="B25" s="2"/>
      <c r="C25" s="2"/>
      <c r="D25" s="2"/>
      <c r="E25" s="2"/>
      <c r="F25" s="2"/>
      <c r="G25" s="2" t="s">
        <v>27</v>
      </c>
      <c r="H25" s="7">
        <v>2377.5</v>
      </c>
      <c r="I25" s="7">
        <v>2291.2600000000002</v>
      </c>
      <c r="J25" s="7">
        <f>ROUND((H25-I25),5)</f>
        <v>86.24</v>
      </c>
      <c r="K25" s="8">
        <f>ROUND(IF(H25=0, IF(I25=0, 0, SIGN(-I25)), IF(I25=0, SIGN(H25), (H25-I25)/ABS(I25))),5)</f>
        <v>3.764E-2</v>
      </c>
    </row>
    <row r="26" spans="1:11" x14ac:dyDescent="0.3">
      <c r="A26" s="2"/>
      <c r="B26" s="2"/>
      <c r="C26" s="2"/>
      <c r="D26" s="2"/>
      <c r="E26" s="2"/>
      <c r="F26" s="2"/>
      <c r="G26" s="2" t="s">
        <v>28</v>
      </c>
      <c r="H26" s="7">
        <v>3000</v>
      </c>
      <c r="I26" s="7">
        <v>3000</v>
      </c>
      <c r="J26" s="7">
        <f>ROUND((H26-I26),5)</f>
        <v>0</v>
      </c>
      <c r="K26" s="8">
        <f>ROUND(IF(H26=0, IF(I26=0, 0, SIGN(-I26)), IF(I26=0, SIGN(H26), (H26-I26)/ABS(I26))),5)</f>
        <v>0</v>
      </c>
    </row>
    <row r="27" spans="1:11" x14ac:dyDescent="0.3">
      <c r="A27" s="2"/>
      <c r="B27" s="2"/>
      <c r="C27" s="2"/>
      <c r="D27" s="2"/>
      <c r="E27" s="2"/>
      <c r="F27" s="2"/>
      <c r="G27" s="2" t="s">
        <v>29</v>
      </c>
      <c r="H27" s="7">
        <v>3620</v>
      </c>
      <c r="I27" s="7">
        <v>3750</v>
      </c>
      <c r="J27" s="7">
        <f>ROUND((H27-I27),5)</f>
        <v>-130</v>
      </c>
      <c r="K27" s="8">
        <f>ROUND(IF(H27=0, IF(I27=0, 0, SIGN(-I27)), IF(I27=0, SIGN(H27), (H27-I27)/ABS(I27))),5)</f>
        <v>-3.4669999999999999E-2</v>
      </c>
    </row>
    <row r="28" spans="1:11" x14ac:dyDescent="0.3">
      <c r="A28" s="2"/>
      <c r="B28" s="2"/>
      <c r="C28" s="2"/>
      <c r="D28" s="2"/>
      <c r="E28" s="2"/>
      <c r="F28" s="2"/>
      <c r="G28" s="2" t="s">
        <v>30</v>
      </c>
      <c r="H28" s="11">
        <v>198</v>
      </c>
      <c r="I28" s="11">
        <v>198</v>
      </c>
      <c r="J28" s="11">
        <f>ROUND((H28-I28),5)</f>
        <v>0</v>
      </c>
      <c r="K28" s="12">
        <f>ROUND(IF(H28=0, IF(I28=0, 0, SIGN(-I28)), IF(I28=0, SIGN(H28), (H28-I28)/ABS(I28))),5)</f>
        <v>0</v>
      </c>
    </row>
    <row r="29" spans="1:11" ht="15" thickBot="1" x14ac:dyDescent="0.35">
      <c r="A29" s="2"/>
      <c r="B29" s="2"/>
      <c r="C29" s="2"/>
      <c r="D29" s="2"/>
      <c r="E29" s="2"/>
      <c r="F29" s="2"/>
      <c r="G29" s="2" t="s">
        <v>36</v>
      </c>
      <c r="H29" s="11">
        <v>299.7</v>
      </c>
      <c r="I29" s="11">
        <v>299.7</v>
      </c>
      <c r="J29" s="11">
        <f>ROUND((H29-I29),5)</f>
        <v>0</v>
      </c>
      <c r="K29" s="12">
        <f>ROUND(IF(H29=0, IF(I29=0, 0, SIGN(-I29)), IF(I29=0, SIGN(H29), (H29-I29)/ABS(I29))),5)</f>
        <v>0</v>
      </c>
    </row>
    <row r="30" spans="1:11" ht="28.8" customHeight="1" thickBot="1" x14ac:dyDescent="0.35">
      <c r="A30" s="2"/>
      <c r="B30" s="2"/>
      <c r="C30" s="2"/>
      <c r="D30" s="2"/>
      <c r="E30" s="2"/>
      <c r="F30" s="2" t="s">
        <v>31</v>
      </c>
      <c r="G30" s="2"/>
      <c r="H30" s="15">
        <f>ROUND(SUM(H24:H29),5)</f>
        <v>9495.2000000000007</v>
      </c>
      <c r="I30" s="15">
        <f>ROUND(SUM(I24:I29),5)</f>
        <v>9538.9599999999991</v>
      </c>
      <c r="J30" s="15">
        <f>ROUND((H30-I30),5)</f>
        <v>-43.76</v>
      </c>
      <c r="K30" s="16">
        <f>ROUND(IF(H30=0, IF(I30=0, 0, SIGN(-I30)), IF(I30=0, SIGN(H30), (H30-I30)/ABS(I30))),5)</f>
        <v>-4.5900000000000003E-3</v>
      </c>
    </row>
    <row r="31" spans="1:11" ht="28.8" customHeight="1" thickBot="1" x14ac:dyDescent="0.35">
      <c r="A31" s="2"/>
      <c r="B31" s="2"/>
      <c r="C31" s="2"/>
      <c r="D31" s="2"/>
      <c r="E31" s="2" t="s">
        <v>32</v>
      </c>
      <c r="F31" s="2"/>
      <c r="G31" s="2"/>
      <c r="H31" s="15">
        <f>ROUND(H23+H30,5)</f>
        <v>9495.2000000000007</v>
      </c>
      <c r="I31" s="15">
        <f>ROUND(I23+I30,5)</f>
        <v>9538.9599999999991</v>
      </c>
      <c r="J31" s="15">
        <f>ROUND((H31-I31),5)</f>
        <v>-43.76</v>
      </c>
      <c r="K31" s="16">
        <f>ROUND(IF(H31=0, IF(I31=0, 0, SIGN(-I31)), IF(I31=0, SIGN(H31), (H31-I31)/ABS(I31))),5)</f>
        <v>-4.5900000000000003E-3</v>
      </c>
    </row>
    <row r="32" spans="1:11" ht="28.8" customHeight="1" thickBot="1" x14ac:dyDescent="0.35">
      <c r="A32" s="2"/>
      <c r="B32" s="2"/>
      <c r="C32" s="2"/>
      <c r="D32" s="2" t="s">
        <v>33</v>
      </c>
      <c r="E32" s="2"/>
      <c r="F32" s="2"/>
      <c r="G32" s="2"/>
      <c r="H32" s="15">
        <f>ROUND(H22+H31,5)</f>
        <v>9495.2000000000007</v>
      </c>
      <c r="I32" s="15">
        <f>ROUND(I22+I31,5)</f>
        <v>9538.9599999999991</v>
      </c>
      <c r="J32" s="15">
        <f>ROUND((H32-I32),5)</f>
        <v>-43.76</v>
      </c>
      <c r="K32" s="16">
        <f>ROUND(IF(H32=0, IF(I32=0, 0, SIGN(-I32)), IF(I32=0, SIGN(H32), (H32-I32)/ABS(I32))),5)</f>
        <v>-4.5900000000000003E-3</v>
      </c>
    </row>
    <row r="33" spans="1:11" s="19" customFormat="1" ht="28.8" customHeight="1" thickBot="1" x14ac:dyDescent="0.25">
      <c r="A33" s="2"/>
      <c r="B33" s="2" t="s">
        <v>34</v>
      </c>
      <c r="C33" s="2"/>
      <c r="D33" s="2"/>
      <c r="E33" s="2"/>
      <c r="F33" s="2"/>
      <c r="G33" s="2"/>
      <c r="H33" s="15">
        <f>ROUND(H6+H21-H32,5)</f>
        <v>6054.8</v>
      </c>
      <c r="I33" s="15">
        <f>ROUND(I6+I21-I32,5)</f>
        <v>6091.04</v>
      </c>
      <c r="J33" s="15">
        <f>ROUND((H33-I33),5)</f>
        <v>-36.24</v>
      </c>
      <c r="K33" s="16">
        <f>ROUND(IF(H33=0, IF(I33=0, 0, SIGN(-I33)), IF(I33=0, SIGN(H33), (H33-I33)/ABS(I33))),5)</f>
        <v>-5.9500000000000004E-3</v>
      </c>
    </row>
    <row r="34" spans="1:11" ht="15" thickBot="1" x14ac:dyDescent="0.35">
      <c r="A34" s="2" t="s">
        <v>35</v>
      </c>
      <c r="B34" s="2"/>
      <c r="C34" s="2"/>
      <c r="D34" s="2"/>
      <c r="E34" s="2"/>
      <c r="F34" s="2"/>
      <c r="G34" s="2"/>
      <c r="H34" s="17">
        <f>H33</f>
        <v>6054.8</v>
      </c>
      <c r="I34" s="17">
        <f>I33</f>
        <v>6091.04</v>
      </c>
      <c r="J34" s="17">
        <f>ROUND((H34-I34),5)</f>
        <v>-36.24</v>
      </c>
      <c r="K34" s="18">
        <f>ROUND(IF(H34=0, IF(I34=0, 0, SIGN(-I34)), IF(I34=0, SIGN(H34), (H34-I34)/ABS(I34))),5)</f>
        <v>-5.9500000000000004E-3</v>
      </c>
    </row>
    <row r="35" spans="1:11" ht="15" thickTop="1" x14ac:dyDescent="0.3"/>
  </sheetData>
  <pageMargins left="0.7" right="0.7" top="0.75" bottom="0.75" header="0.1" footer="0.3"/>
  <pageSetup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30480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Payne</dc:creator>
  <cp:lastModifiedBy>Anne Payne</cp:lastModifiedBy>
  <dcterms:created xsi:type="dcterms:W3CDTF">2019-04-11T22:45:44Z</dcterms:created>
  <dcterms:modified xsi:type="dcterms:W3CDTF">2019-04-11T22:54:49Z</dcterms:modified>
</cp:coreProperties>
</file>