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\ASI\Finance\Financials\2019-03\"/>
    </mc:Choice>
  </mc:AlternateContent>
  <xr:revisionPtr revIDLastSave="0" documentId="13_ncr:1_{FF0F33C0-8E61-4683-807B-11A95A4A3892}" xr6:coauthVersionLast="41" xr6:coauthVersionMax="41" xr10:uidLastSave="{00000000-0000-0000-0000-000000000000}"/>
  <bookViews>
    <workbookView xWindow="2376" yWindow="708" windowWidth="17280" windowHeight="10812" xr2:uid="{A6E32643-B8A2-4940-A10D-48651FFC596F}"/>
  </bookViews>
  <sheets>
    <sheet name="Balance Sheet" sheetId="3" r:id="rId1"/>
    <sheet name="Income Statement BvA" sheetId="2" r:id="rId2"/>
    <sheet name="Meeting Income Statement BvA" sheetId="1" r:id="rId3"/>
  </sheets>
  <definedNames>
    <definedName name="_xlnm.Print_Titles" localSheetId="0">'Balance Sheet'!$4:$5</definedName>
    <definedName name="_xlnm.Print_Titles" localSheetId="1">'Income Statement BvA'!$4:$5</definedName>
    <definedName name="_xlnm.Print_Titles" localSheetId="2">'Meeting Income Statement BvA'!$4:$5</definedName>
    <definedName name="QB_BASIS_4" localSheetId="0" hidden="1">'Balance Sheet'!$I$3</definedName>
    <definedName name="QB_BASIS_4" localSheetId="1" hidden="1">'Income Statement BvA'!$L$3</definedName>
    <definedName name="QB_BASIS_4" localSheetId="2" hidden="1">'Meeting Income Statement BvA'!#REF!</definedName>
    <definedName name="QB_COLUMN_59200" localSheetId="0" hidden="1">'Balance Sheet'!$H$5</definedName>
    <definedName name="QB_COLUMN_59200" localSheetId="1" hidden="1">'Income Statement BvA'!$I$5</definedName>
    <definedName name="QB_COLUMN_59200" localSheetId="2" hidden="1">'Meeting Income Statement BvA'!$H$5</definedName>
    <definedName name="QB_COLUMN_61210" localSheetId="0" hidden="1">'Balance Sheet'!$I$5</definedName>
    <definedName name="QB_COLUMN_62230" localSheetId="1" hidden="1">'Income Statement BvA'!$J$5</definedName>
    <definedName name="QB_COLUMN_62230" localSheetId="2" hidden="1">'Meeting Income Statement BvA'!#REF!</definedName>
    <definedName name="QB_COLUMN_64420" localSheetId="1" hidden="1">'Income Statement BvA'!#REF!</definedName>
    <definedName name="QB_COLUMN_64420" localSheetId="2" hidden="1">'Meeting Income Statement BvA'!$J$5</definedName>
    <definedName name="QB_COLUMN_64450" localSheetId="1" hidden="1">'Income Statement BvA'!$L$5</definedName>
    <definedName name="QB_COLUMN_64450" localSheetId="2" hidden="1">'Meeting Income Statement BvA'!#REF!</definedName>
    <definedName name="QB_COLUMN_76210" localSheetId="1" hidden="1">'Income Statement BvA'!#REF!</definedName>
    <definedName name="QB_COLUMN_76210" localSheetId="2" hidden="1">'Meeting Income Statement BvA'!$I$5</definedName>
    <definedName name="QB_COLUMN_76240" localSheetId="1" hidden="1">'Income Statement BvA'!$K$5</definedName>
    <definedName name="QB_COLUMN_76240" localSheetId="2" hidden="1">'Meeting Income Statement BvA'!#REF!</definedName>
    <definedName name="QB_COLUMN_76260" localSheetId="1" hidden="1">'Income Statement BvA'!#REF!</definedName>
    <definedName name="QB_COLUMN_76260" localSheetId="2" hidden="1">'Meeting Income Statement BvA'!#REF!</definedName>
    <definedName name="QB_COMPANY_0" localSheetId="0" hidden="1">'Balance Sheet'!$A$1</definedName>
    <definedName name="QB_COMPANY_0" localSheetId="1" hidden="1">'Income Statement BvA'!$A$1</definedName>
    <definedName name="QB_COMPANY_0" localSheetId="2" hidden="1">'Meeting Income Statement BvA'!$A$1</definedName>
    <definedName name="QB_DATA_0" localSheetId="0" hidden="1">'Balance Sheet'!$9:$9,'Balance Sheet'!$10:$10,'Balance Sheet'!$14:$14,'Balance Sheet'!$15:$15,'Balance Sheet'!$16:$16,'Balance Sheet'!$21:$21,'Balance Sheet'!$22:$22,'Balance Sheet'!$31:$31,'Balance Sheet'!$32:$32,'Balance Sheet'!$33:$33,'Balance Sheet'!$34:$34,'Balance Sheet'!$35:$35,'Balance Sheet'!$36:$36,'Balance Sheet'!$41:$41,'Balance Sheet'!$42:$42,'Balance Sheet'!$43:$43</definedName>
    <definedName name="QB_DATA_0" localSheetId="1" hidden="1">'Income Statement BvA'!$9:$9,'Income Statement BvA'!$10:$10,'Income Statement BvA'!$11:$11,'Income Statement BvA'!$12:$12,'Income Statement BvA'!$13:$13,'Income Statement BvA'!$16:$16,'Income Statement BvA'!$17:$17,'Income Statement BvA'!$18:$18,'Income Statement BvA'!$19:$19,'Income Statement BvA'!$22:$22,'Income Statement BvA'!$23:$23,'Income Statement BvA'!$24:$24,'Income Statement BvA'!$25:$25,'Income Statement BvA'!$28:$28,'Income Statement BvA'!$29:$29,'Income Statement BvA'!$30:$30</definedName>
    <definedName name="QB_DATA_0" localSheetId="2" hidden="1">'Meeting Income Statement BvA'!$9:$9,'Meeting Income Statement BvA'!$10:$10,'Meeting Income Statement BvA'!$11:$11,'Meeting Income Statement BvA'!$13:$13,'Meeting Income Statement BvA'!$15:$15,'Meeting Income Statement BvA'!$16:$16,'Meeting Income Statement BvA'!$17:$17,'Meeting Income Statement BvA'!$19:$19,'Meeting Income Statement BvA'!$20:$20,'Meeting Income Statement BvA'!$22:$22,'Meeting Income Statement BvA'!$29:$29,'Meeting Income Statement BvA'!$30:$30,'Meeting Income Statement BvA'!$31:$31,'Meeting Income Statement BvA'!$32:$32,'Meeting Income Statement BvA'!$33:$33,'Meeting Income Statement BvA'!$36:$36</definedName>
    <definedName name="QB_DATA_1" localSheetId="0" hidden="1">'Balance Sheet'!$44:$44,'Balance Sheet'!$45:$45,'Balance Sheet'!$46:$46,'Balance Sheet'!$47:$47,'Balance Sheet'!$48:$48,'Balance Sheet'!$49:$49,'Balance Sheet'!$50:$50,'Balance Sheet'!$51:$51,'Balance Sheet'!$52:$52,'Balance Sheet'!$57:$57,'Balance Sheet'!$58:$58,'Balance Sheet'!$59:$59,'Balance Sheet'!$60:$60,'Balance Sheet'!$61:$61,'Balance Sheet'!$62:$62,'Balance Sheet'!$63:$63</definedName>
    <definedName name="QB_DATA_1" localSheetId="1" hidden="1">'Income Statement BvA'!$31:$31,'Income Statement BvA'!$32:$32,'Income Statement BvA'!$35:$35,'Income Statement BvA'!$36:$36,'Income Statement BvA'!$37:$37,'Income Statement BvA'!$38:$38,'Income Statement BvA'!$39:$39,'Income Statement BvA'!$40:$40,'Income Statement BvA'!$41:$41,'Income Statement BvA'!$42:$42,'Income Statement BvA'!$43:$43,'Income Statement BvA'!$44:$44,'Income Statement BvA'!$45:$45,'Income Statement BvA'!$46:$46,'Income Statement BvA'!$47:$47,'Income Statement BvA'!$48:$48</definedName>
    <definedName name="QB_DATA_1" localSheetId="2" hidden="1">'Meeting Income Statement BvA'!$37:$37,'Meeting Income Statement BvA'!$38:$38,'Meeting Income Statement BvA'!$39:$39,'Meeting Income Statement BvA'!$40:$40,'Meeting Income Statement BvA'!$42:$42,'Meeting Income Statement BvA'!$43:$43,'Meeting Income Statement BvA'!$44:$44,'Meeting Income Statement BvA'!$45:$45,'Meeting Income Statement BvA'!$46:$46,'Meeting Income Statement BvA'!$47:$47,'Meeting Income Statement BvA'!$48:$48,'Meeting Income Statement BvA'!$49:$49,'Meeting Income Statement BvA'!$50:$50,'Meeting Income Statement BvA'!$51:$51,'Meeting Income Statement BvA'!$52:$52,'Meeting Income Statement BvA'!$53:$53</definedName>
    <definedName name="QB_DATA_10" localSheetId="1" hidden="1">'Income Statement BvA'!$236:$236,'Income Statement BvA'!$237:$237,'Income Statement BvA'!$238:$238,'Income Statement BvA'!$240:$240,'Income Statement BvA'!$241:$241,'Income Statement BvA'!$243:$243,'Income Statement BvA'!$244:$244,'Income Statement BvA'!$245:$245,'Income Statement BvA'!$246:$246,'Income Statement BvA'!$247:$247,'Income Statement BvA'!$250:$250,'Income Statement BvA'!$251:$251,'Income Statement BvA'!$252:$252,'Income Statement BvA'!$253:$253,'Income Statement BvA'!$254:$254,'Income Statement BvA'!$255:$255</definedName>
    <definedName name="QB_DATA_11" localSheetId="1" hidden="1">'Income Statement BvA'!$256:$256,'Income Statement BvA'!$257:$257,'Income Statement BvA'!$261:$261,'Income Statement BvA'!$263:$263,'Income Statement BvA'!$265:$265,'Income Statement BvA'!$266:$266,'Income Statement BvA'!$270:$270,'Income Statement BvA'!$271:$271,'Income Statement BvA'!$272:$272</definedName>
    <definedName name="QB_DATA_2" localSheetId="0" hidden="1">'Balance Sheet'!$64:$64,'Balance Sheet'!$67:$67,'Balance Sheet'!$72:$72,'Balance Sheet'!$75:$75,'Balance Sheet'!$76:$76,'Balance Sheet'!$77:$77,'Balance Sheet'!$78:$78,'Balance Sheet'!$79:$79,'Balance Sheet'!$80:$80,'Balance Sheet'!$81:$81,'Balance Sheet'!$82:$82,'Balance Sheet'!$83:$83,'Balance Sheet'!$84:$84,'Balance Sheet'!$87:$87,'Balance Sheet'!$88:$88,'Balance Sheet'!$89:$89</definedName>
    <definedName name="QB_DATA_2" localSheetId="1" hidden="1">'Income Statement BvA'!$49:$49,'Income Statement BvA'!$50:$50,'Income Statement BvA'!$51:$51,'Income Statement BvA'!$52:$52,'Income Statement BvA'!$53:$53,'Income Statement BvA'!$54:$54,'Income Statement BvA'!$55:$55,'Income Statement BvA'!$58:$58,'Income Statement BvA'!$59:$59,'Income Statement BvA'!$60:$60,'Income Statement BvA'!$61:$61,'Income Statement BvA'!$62:$62,'Income Statement BvA'!$63:$63,'Income Statement BvA'!$64:$64,'Income Statement BvA'!$66:$66,'Income Statement BvA'!$68:$68</definedName>
    <definedName name="QB_DATA_2" localSheetId="2" hidden="1">'Meeting Income Statement BvA'!$54:$54,'Meeting Income Statement BvA'!$55:$55,'Meeting Income Statement BvA'!$56:$56,'Meeting Income Statement BvA'!$58:$58,'Meeting Income Statement BvA'!$59:$59,'Meeting Income Statement BvA'!$60:$60,'Meeting Income Statement BvA'!$61:$61,'Meeting Income Statement BvA'!$64:$64,'Meeting Income Statement BvA'!$67:$67,'Meeting Income Statement BvA'!$68:$68,'Meeting Income Statement BvA'!$69:$69,'Meeting Income Statement BvA'!$71:$71,'Meeting Income Statement BvA'!$72:$72</definedName>
    <definedName name="QB_DATA_3" localSheetId="0" hidden="1">'Balance Sheet'!$90:$90,'Balance Sheet'!$91:$91,'Balance Sheet'!$92:$92,'Balance Sheet'!$93:$93,'Balance Sheet'!$94:$94,'Balance Sheet'!$95:$95,'Balance Sheet'!$96:$96,'Balance Sheet'!$97:$97,'Balance Sheet'!$100:$100</definedName>
    <definedName name="QB_DATA_3" localSheetId="1" hidden="1">'Income Statement BvA'!$69:$69,'Income Statement BvA'!$70:$70,'Income Statement BvA'!$72:$72,'Income Statement BvA'!$74:$74,'Income Statement BvA'!$75:$75,'Income Statement BvA'!$76:$76,'Income Statement BvA'!$78:$78,'Income Statement BvA'!$79:$79,'Income Statement BvA'!$81:$81,'Income Statement BvA'!$83:$83,'Income Statement BvA'!$89:$89,'Income Statement BvA'!$90:$90,'Income Statement BvA'!$93:$93,'Income Statement BvA'!$94:$94,'Income Statement BvA'!$95:$95,'Income Statement BvA'!$98:$98</definedName>
    <definedName name="QB_DATA_4" localSheetId="1" hidden="1">'Income Statement BvA'!$99:$99,'Income Statement BvA'!$100:$100,'Income Statement BvA'!$101:$101,'Income Statement BvA'!$102:$102,'Income Statement BvA'!$105:$105,'Income Statement BvA'!$107:$107,'Income Statement BvA'!$108:$108,'Income Statement BvA'!$110:$110,'Income Statement BvA'!$111:$111,'Income Statement BvA'!$114:$114,'Income Statement BvA'!$115:$115,'Income Statement BvA'!$116:$116,'Income Statement BvA'!$117:$117,'Income Statement BvA'!$118:$118,'Income Statement BvA'!$119:$119,'Income Statement BvA'!$120:$120</definedName>
    <definedName name="QB_DATA_5" localSheetId="1" hidden="1">'Income Statement BvA'!$123:$123,'Income Statement BvA'!$124:$124,'Income Statement BvA'!$125:$125,'Income Statement BvA'!$126:$126,'Income Statement BvA'!$129:$129,'Income Statement BvA'!$134:$134,'Income Statement BvA'!$135:$135,'Income Statement BvA'!$136:$136,'Income Statement BvA'!$137:$137,'Income Statement BvA'!$138:$138,'Income Statement BvA'!$141:$141,'Income Statement BvA'!$142:$142,'Income Statement BvA'!$143:$143,'Income Statement BvA'!$144:$144,'Income Statement BvA'!$145:$145,'Income Statement BvA'!$147:$147</definedName>
    <definedName name="QB_DATA_6" localSheetId="1" hidden="1">'Income Statement BvA'!$148:$148,'Income Statement BvA'!$149:$149,'Income Statement BvA'!$150:$150,'Income Statement BvA'!$151:$151,'Income Statement BvA'!$152:$152,'Income Statement BvA'!$153:$153,'Income Statement BvA'!$154:$154,'Income Statement BvA'!$155:$155,'Income Statement BvA'!$156:$156,'Income Statement BvA'!$157:$157,'Income Statement BvA'!$158:$158,'Income Statement BvA'!$159:$159,'Income Statement BvA'!$160:$160,'Income Statement BvA'!$161:$161,'Income Statement BvA'!$163:$163,'Income Statement BvA'!$164:$164</definedName>
    <definedName name="QB_DATA_7" localSheetId="1" hidden="1">'Income Statement BvA'!$165:$165,'Income Statement BvA'!$166:$166,'Income Statement BvA'!$169:$169,'Income Statement BvA'!$172:$172,'Income Statement BvA'!$173:$173,'Income Statement BvA'!$174:$174,'Income Statement BvA'!$176:$176,'Income Statement BvA'!$177:$177,'Income Statement BvA'!$180:$180,'Income Statement BvA'!$183:$183,'Income Statement BvA'!$185:$185,'Income Statement BvA'!$186:$186,'Income Statement BvA'!$188:$188,'Income Statement BvA'!$189:$189,'Income Statement BvA'!$190:$190,'Income Statement BvA'!$191:$191</definedName>
    <definedName name="QB_DATA_8" localSheetId="1" hidden="1">'Income Statement BvA'!$192:$192,'Income Statement BvA'!$193:$193,'Income Statement BvA'!$194:$194,'Income Statement BvA'!$195:$195,'Income Statement BvA'!$196:$196,'Income Statement BvA'!$198:$198,'Income Statement BvA'!$199:$199,'Income Statement BvA'!$200:$200,'Income Statement BvA'!$201:$201,'Income Statement BvA'!$202:$202,'Income Statement BvA'!$203:$203,'Income Statement BvA'!$204:$204,'Income Statement BvA'!$206:$206,'Income Statement BvA'!$207:$207,'Income Statement BvA'!$208:$208,'Income Statement BvA'!$209:$209</definedName>
    <definedName name="QB_DATA_9" localSheetId="1" hidden="1">'Income Statement BvA'!$211:$211,'Income Statement BvA'!$213:$213,'Income Statement BvA'!$220:$220,'Income Statement BvA'!$221:$221,'Income Statement BvA'!$222:$222,'Income Statement BvA'!$223:$223,'Income Statement BvA'!$224:$224,'Income Statement BvA'!$225:$225,'Income Statement BvA'!$226:$226,'Income Statement BvA'!$227:$227,'Income Statement BvA'!$228:$228,'Income Statement BvA'!$229:$229,'Income Statement BvA'!$230:$230,'Income Statement BvA'!$231:$231,'Income Statement BvA'!$234:$234,'Income Statement BvA'!$235:$235</definedName>
    <definedName name="QB_DATE_1" localSheetId="0" hidden="1">'Balance Sheet'!$I$2</definedName>
    <definedName name="QB_DATE_1" localSheetId="1" hidden="1">'Income Statement BvA'!$L$2</definedName>
    <definedName name="QB_DATE_1" localSheetId="2" hidden="1">'Meeting Income Statement BvA'!#REF!</definedName>
    <definedName name="QB_FORMULA_0" localSheetId="0" hidden="1">'Balance Sheet'!$H$11,'Balance Sheet'!$I$11,'Balance Sheet'!$H$17,'Balance Sheet'!$I$17,'Balance Sheet'!$H$18,'Balance Sheet'!$I$18,'Balance Sheet'!$H$19,'Balance Sheet'!$I$19,'Balance Sheet'!$H$23,'Balance Sheet'!$I$23,'Balance Sheet'!$H$24,'Balance Sheet'!$I$24,'Balance Sheet'!$H$37,'Balance Sheet'!$I$37,'Balance Sheet'!$H$38,'Balance Sheet'!$I$38</definedName>
    <definedName name="QB_FORMULA_0" localSheetId="1" hidden="1">'Income Statement BvA'!#REF!,'Income Statement BvA'!$L$9,'Income Statement BvA'!#REF!,'Income Statement BvA'!$L$10,'Income Statement BvA'!#REF!,'Income Statement BvA'!$L$11,'Income Statement BvA'!#REF!,'Income Statement BvA'!$L$12,'Income Statement BvA'!#REF!,'Income Statement BvA'!$L$13,'Income Statement BvA'!$I$14,'Income Statement BvA'!#REF!,'Income Statement BvA'!#REF!,'Income Statement BvA'!$J$14,'Income Statement BvA'!$K$14,'Income Statement BvA'!$L$14</definedName>
    <definedName name="QB_FORMULA_0" localSheetId="2" hidden="1">'Meeting Income Statement BvA'!$J$9,'Meeting Income Statement BvA'!#REF!,'Meeting Income Statement BvA'!$J$10,'Meeting Income Statement BvA'!#REF!,'Meeting Income Statement BvA'!$J$11,'Meeting Income Statement BvA'!#REF!,'Meeting Income Statement BvA'!$J$13,'Meeting Income Statement BvA'!#REF!,'Meeting Income Statement BvA'!$H$14,'Meeting Income Statement BvA'!$I$14,'Meeting Income Statement BvA'!$J$14,'Meeting Income Statement BvA'!#REF!,'Meeting Income Statement BvA'!#REF!,'Meeting Income Statement BvA'!#REF!,'Meeting Income Statement BvA'!#REF!,'Meeting Income Statement BvA'!$J$15</definedName>
    <definedName name="QB_FORMULA_1" localSheetId="0" hidden="1">'Balance Sheet'!$H$53,'Balance Sheet'!$I$53,'Balance Sheet'!$H$54,'Balance Sheet'!$I$54,'Balance Sheet'!$H$65,'Balance Sheet'!$I$65,'Balance Sheet'!$H$66,'Balance Sheet'!$I$66,'Balance Sheet'!$H$68,'Balance Sheet'!$I$68,'Balance Sheet'!$H$69,'Balance Sheet'!$I$69,'Balance Sheet'!$H$70,'Balance Sheet'!$I$70,'Balance Sheet'!$H$85,'Balance Sheet'!$I$85</definedName>
    <definedName name="QB_FORMULA_1" localSheetId="1" hidden="1">'Income Statement BvA'!#REF!,'Income Statement BvA'!#REF!,'Income Statement BvA'!$L$16,'Income Statement BvA'!#REF!,'Income Statement BvA'!$L$17,'Income Statement BvA'!#REF!,'Income Statement BvA'!$L$18,'Income Statement BvA'!#REF!,'Income Statement BvA'!$L$19,'Income Statement BvA'!$I$20,'Income Statement BvA'!#REF!,'Income Statement BvA'!#REF!,'Income Statement BvA'!$J$20,'Income Statement BvA'!$K$20,'Income Statement BvA'!$L$20,'Income Statement BvA'!#REF!</definedName>
    <definedName name="QB_FORMULA_1" localSheetId="2" hidden="1">'Meeting Income Statement BvA'!#REF!,'Meeting Income Statement BvA'!$J$17,'Meeting Income Statement BvA'!#REF!,'Meeting Income Statement BvA'!$J$19,'Meeting Income Statement BvA'!#REF!,'Meeting Income Statement BvA'!$H$21,'Meeting Income Statement BvA'!$I$21,'Meeting Income Statement BvA'!$J$21,'Meeting Income Statement BvA'!#REF!,'Meeting Income Statement BvA'!#REF!,'Meeting Income Statement BvA'!#REF!,'Meeting Income Statement BvA'!#REF!,'Meeting Income Statement BvA'!$J$22,'Meeting Income Statement BvA'!#REF!,'Meeting Income Statement BvA'!$H$23,'Meeting Income Statement BvA'!$I$23</definedName>
    <definedName name="QB_FORMULA_10" localSheetId="1" hidden="1">'Income Statement BvA'!#REF!,'Income Statement BvA'!$L$81,'Income Statement BvA'!$I$82,'Income Statement BvA'!#REF!,'Income Statement BvA'!#REF!,'Income Statement BvA'!$J$82,'Income Statement BvA'!$K$82,'Income Statement BvA'!$L$82,'Income Statement BvA'!#REF!,'Income Statement BvA'!#REF!,'Income Statement BvA'!$L$83,'Income Statement BvA'!$I$84,'Income Statement BvA'!#REF!,'Income Statement BvA'!#REF!,'Income Statement BvA'!$J$84,'Income Statement BvA'!$K$84</definedName>
    <definedName name="QB_FORMULA_10" localSheetId="2" hidden="1">'Meeting Income Statement BvA'!#REF!,'Meeting Income Statement BvA'!#REF!,'Meeting Income Statement BvA'!#REF!,'Meeting Income Statement BvA'!$H$74,'Meeting Income Statement BvA'!$I$74,'Meeting Income Statement BvA'!$J$74,'Meeting Income Statement BvA'!#REF!,'Meeting Income Statement BvA'!#REF!,'Meeting Income Statement BvA'!#REF!,'Meeting Income Statement BvA'!#REF!,'Meeting Income Statement BvA'!$H$75,'Meeting Income Statement BvA'!$I$75,'Meeting Income Statement BvA'!$J$75,'Meeting Income Statement BvA'!#REF!,'Meeting Income Statement BvA'!#REF!,'Meeting Income Statement BvA'!#REF!</definedName>
    <definedName name="QB_FORMULA_11" localSheetId="1" hidden="1">'Income Statement BvA'!$L$84,'Income Statement BvA'!#REF!,'Income Statement BvA'!$I$85,'Income Statement BvA'!#REF!,'Income Statement BvA'!#REF!,'Income Statement BvA'!$J$85,'Income Statement BvA'!$K$85,'Income Statement BvA'!$L$85,'Income Statement BvA'!#REF!,'Income Statement BvA'!#REF!,'Income Statement BvA'!$L$89,'Income Statement BvA'!#REF!,'Income Statement BvA'!$L$90,'Income Statement BvA'!$I$91,'Income Statement BvA'!#REF!,'Income Statement BvA'!#REF!</definedName>
    <definedName name="QB_FORMULA_11" localSheetId="2" hidden="1">'Meeting Income Statement BvA'!#REF!,'Meeting Income Statement BvA'!$H$76,'Meeting Income Statement BvA'!$I$76,'Meeting Income Statement BvA'!$J$76,'Meeting Income Statement BvA'!#REF!,'Meeting Income Statement BvA'!#REF!,'Meeting Income Statement BvA'!#REF!,'Meeting Income Statement BvA'!#REF!</definedName>
    <definedName name="QB_FORMULA_12" localSheetId="1" hidden="1">'Income Statement BvA'!$J$91,'Income Statement BvA'!$K$91,'Income Statement BvA'!$L$91,'Income Statement BvA'!#REF!,'Income Statement BvA'!#REF!,'Income Statement BvA'!$L$94,'Income Statement BvA'!#REF!,'Income Statement BvA'!$L$95,'Income Statement BvA'!$I$96,'Income Statement BvA'!#REF!,'Income Statement BvA'!#REF!,'Income Statement BvA'!$J$96,'Income Statement BvA'!$K$96,'Income Statement BvA'!$L$96,'Income Statement BvA'!#REF!,'Income Statement BvA'!#REF!</definedName>
    <definedName name="QB_FORMULA_13" localSheetId="1" hidden="1">'Income Statement BvA'!$L$98,'Income Statement BvA'!#REF!,'Income Statement BvA'!$L$99,'Income Statement BvA'!#REF!,'Income Statement BvA'!$L$100,'Income Statement BvA'!#REF!,'Income Statement BvA'!$L$101,'Income Statement BvA'!#REF!,'Income Statement BvA'!$L$102,'Income Statement BvA'!$I$103,'Income Statement BvA'!#REF!,'Income Statement BvA'!#REF!,'Income Statement BvA'!$J$103,'Income Statement BvA'!$K$103,'Income Statement BvA'!$L$103,'Income Statement BvA'!#REF!</definedName>
    <definedName name="QB_FORMULA_14" localSheetId="1" hidden="1">'Income Statement BvA'!#REF!,'Income Statement BvA'!$L$105,'Income Statement BvA'!#REF!,'Income Statement BvA'!$L$107,'Income Statement BvA'!#REF!,'Income Statement BvA'!$L$108,'Income Statement BvA'!$I$109,'Income Statement BvA'!#REF!,'Income Statement BvA'!#REF!,'Income Statement BvA'!$J$109,'Income Statement BvA'!$K$109,'Income Statement BvA'!$L$109,'Income Statement BvA'!#REF!,'Income Statement BvA'!#REF!,'Income Statement BvA'!$L$110,'Income Statement BvA'!#REF!</definedName>
    <definedName name="QB_FORMULA_15" localSheetId="1" hidden="1">'Income Statement BvA'!$L$111,'Income Statement BvA'!$I$112,'Income Statement BvA'!#REF!,'Income Statement BvA'!#REF!,'Income Statement BvA'!$J$112,'Income Statement BvA'!$K$112,'Income Statement BvA'!$L$112,'Income Statement BvA'!#REF!,'Income Statement BvA'!#REF!,'Income Statement BvA'!$L$115,'Income Statement BvA'!#REF!,'Income Statement BvA'!$L$116,'Income Statement BvA'!#REF!,'Income Statement BvA'!$L$117,'Income Statement BvA'!#REF!,'Income Statement BvA'!$L$118</definedName>
    <definedName name="QB_FORMULA_16" localSheetId="1" hidden="1">'Income Statement BvA'!#REF!,'Income Statement BvA'!$L$119,'Income Statement BvA'!#REF!,'Income Statement BvA'!$L$120,'Income Statement BvA'!$I$121,'Income Statement BvA'!#REF!,'Income Statement BvA'!#REF!,'Income Statement BvA'!$J$121,'Income Statement BvA'!$K$121,'Income Statement BvA'!$L$121,'Income Statement BvA'!#REF!,'Income Statement BvA'!#REF!,'Income Statement BvA'!$L$123,'Income Statement BvA'!#REF!,'Income Statement BvA'!$L$124,'Income Statement BvA'!#REF!</definedName>
    <definedName name="QB_FORMULA_17" localSheetId="1" hidden="1">'Income Statement BvA'!$L$125,'Income Statement BvA'!#REF!,'Income Statement BvA'!$L$126,'Income Statement BvA'!$I$127,'Income Statement BvA'!#REF!,'Income Statement BvA'!#REF!,'Income Statement BvA'!$J$127,'Income Statement BvA'!$K$127,'Income Statement BvA'!$L$127,'Income Statement BvA'!#REF!,'Income Statement BvA'!#REF!,'Income Statement BvA'!$L$129,'Income Statement BvA'!$I$130,'Income Statement BvA'!#REF!,'Income Statement BvA'!#REF!,'Income Statement BvA'!$J$130</definedName>
    <definedName name="QB_FORMULA_18" localSheetId="1" hidden="1">'Income Statement BvA'!$K$130,'Income Statement BvA'!$L$130,'Income Statement BvA'!#REF!,'Income Statement BvA'!$I$131,'Income Statement BvA'!#REF!,'Income Statement BvA'!#REF!,'Income Statement BvA'!$J$131,'Income Statement BvA'!$K$131,'Income Statement BvA'!$L$131,'Income Statement BvA'!#REF!,'Income Statement BvA'!#REF!,'Income Statement BvA'!$L$134,'Income Statement BvA'!#REF!,'Income Statement BvA'!$L$135,'Income Statement BvA'!#REF!,'Income Statement BvA'!$L$136</definedName>
    <definedName name="QB_FORMULA_19" localSheetId="1" hidden="1">'Income Statement BvA'!#REF!,'Income Statement BvA'!$L$137,'Income Statement BvA'!#REF!,'Income Statement BvA'!$L$138,'Income Statement BvA'!$I$139,'Income Statement BvA'!#REF!,'Income Statement BvA'!#REF!,'Income Statement BvA'!$J$139,'Income Statement BvA'!$K$139,'Income Statement BvA'!$L$139,'Income Statement BvA'!#REF!,'Income Statement BvA'!#REF!,'Income Statement BvA'!$L$141,'Income Statement BvA'!#REF!,'Income Statement BvA'!$L$142,'Income Statement BvA'!#REF!</definedName>
    <definedName name="QB_FORMULA_2" localSheetId="0" hidden="1">'Balance Sheet'!$H$98,'Balance Sheet'!$I$98,'Balance Sheet'!$H$99,'Balance Sheet'!$I$99,'Balance Sheet'!$H$101,'Balance Sheet'!$I$101,'Balance Sheet'!$H$102,'Balance Sheet'!$I$102</definedName>
    <definedName name="QB_FORMULA_2" localSheetId="1" hidden="1">'Income Statement BvA'!#REF!,'Income Statement BvA'!$L$22,'Income Statement BvA'!#REF!,'Income Statement BvA'!$L$23,'Income Statement BvA'!#REF!,'Income Statement BvA'!$L$24,'Income Statement BvA'!#REF!,'Income Statement BvA'!$L$25,'Income Statement BvA'!$I$26,'Income Statement BvA'!#REF!,'Income Statement BvA'!#REF!,'Income Statement BvA'!$J$26,'Income Statement BvA'!$K$26,'Income Statement BvA'!$L$26,'Income Statement BvA'!#REF!,'Income Statement BvA'!#REF!</definedName>
    <definedName name="QB_FORMULA_2" localSheetId="2" hidden="1">'Meeting Income Statement BvA'!$J$23,'Meeting Income Statement BvA'!#REF!,'Meeting Income Statement BvA'!#REF!,'Meeting Income Statement BvA'!#REF!,'Meeting Income Statement BvA'!#REF!,'Meeting Income Statement BvA'!$H$24,'Meeting Income Statement BvA'!$I$24,'Meeting Income Statement BvA'!$J$24,'Meeting Income Statement BvA'!#REF!,'Meeting Income Statement BvA'!#REF!,'Meeting Income Statement BvA'!#REF!,'Meeting Income Statement BvA'!#REF!,'Meeting Income Statement BvA'!$H$25,'Meeting Income Statement BvA'!$I$25,'Meeting Income Statement BvA'!$J$25,'Meeting Income Statement BvA'!#REF!</definedName>
    <definedName name="QB_FORMULA_20" localSheetId="1" hidden="1">'Income Statement BvA'!$L$143,'Income Statement BvA'!#REF!,'Income Statement BvA'!$L$144,'Income Statement BvA'!#REF!,'Income Statement BvA'!$L$145,'Income Statement BvA'!$I$146,'Income Statement BvA'!#REF!,'Income Statement BvA'!#REF!,'Income Statement BvA'!$J$146,'Income Statement BvA'!$K$146,'Income Statement BvA'!$L$146,'Income Statement BvA'!#REF!,'Income Statement BvA'!#REF!,'Income Statement BvA'!$L$147,'Income Statement BvA'!#REF!,'Income Statement BvA'!$L$148</definedName>
    <definedName name="QB_FORMULA_21" localSheetId="1" hidden="1">'Income Statement BvA'!#REF!,'Income Statement BvA'!$L$149,'Income Statement BvA'!#REF!,'Income Statement BvA'!$L$150,'Income Statement BvA'!#REF!,'Income Statement BvA'!$L$151,'Income Statement BvA'!#REF!,'Income Statement BvA'!$L$152,'Income Statement BvA'!#REF!,'Income Statement BvA'!$L$153,'Income Statement BvA'!#REF!,'Income Statement BvA'!$L$154,'Income Statement BvA'!#REF!,'Income Statement BvA'!$L$155,'Income Statement BvA'!#REF!,'Income Statement BvA'!$L$156</definedName>
    <definedName name="QB_FORMULA_22" localSheetId="1" hidden="1">'Income Statement BvA'!#REF!,'Income Statement BvA'!$L$157,'Income Statement BvA'!#REF!,'Income Statement BvA'!$L$158,'Income Statement BvA'!#REF!,'Income Statement BvA'!$L$159,'Income Statement BvA'!#REF!,'Income Statement BvA'!$L$160,'Income Statement BvA'!#REF!,'Income Statement BvA'!$L$161,'Income Statement BvA'!#REF!,'Income Statement BvA'!$L$163,'Income Statement BvA'!#REF!,'Income Statement BvA'!$L$164,'Income Statement BvA'!#REF!,'Income Statement BvA'!$L$165</definedName>
    <definedName name="QB_FORMULA_23" localSheetId="1" hidden="1">'Income Statement BvA'!#REF!,'Income Statement BvA'!$L$166,'Income Statement BvA'!$I$167,'Income Statement BvA'!#REF!,'Income Statement BvA'!#REF!,'Income Statement BvA'!$J$167,'Income Statement BvA'!$K$167,'Income Statement BvA'!$L$167,'Income Statement BvA'!#REF!,'Income Statement BvA'!#REF!,'Income Statement BvA'!$L$169,'Income Statement BvA'!$I$170,'Income Statement BvA'!#REF!,'Income Statement BvA'!#REF!,'Income Statement BvA'!$J$170,'Income Statement BvA'!$K$170</definedName>
    <definedName name="QB_FORMULA_24" localSheetId="1" hidden="1">'Income Statement BvA'!$L$170,'Income Statement BvA'!#REF!,'Income Statement BvA'!#REF!,'Income Statement BvA'!$L$172,'Income Statement BvA'!#REF!,'Income Statement BvA'!$L$173,'Income Statement BvA'!#REF!,'Income Statement BvA'!$L$174,'Income Statement BvA'!$I$175,'Income Statement BvA'!#REF!,'Income Statement BvA'!#REF!,'Income Statement BvA'!$J$175,'Income Statement BvA'!$K$175,'Income Statement BvA'!$L$175,'Income Statement BvA'!#REF!,'Income Statement BvA'!#REF!</definedName>
    <definedName name="QB_FORMULA_25" localSheetId="1" hidden="1">'Income Statement BvA'!$L$176,'Income Statement BvA'!#REF!,'Income Statement BvA'!$L$177,'Income Statement BvA'!$I$178,'Income Statement BvA'!#REF!,'Income Statement BvA'!#REF!,'Income Statement BvA'!$J$178,'Income Statement BvA'!$K$178,'Income Statement BvA'!$L$178,'Income Statement BvA'!#REF!,'Income Statement BvA'!#REF!,'Income Statement BvA'!$L$180,'Income Statement BvA'!$I$181,'Income Statement BvA'!#REF!,'Income Statement BvA'!#REF!,'Income Statement BvA'!$J$181</definedName>
    <definedName name="QB_FORMULA_26" localSheetId="1" hidden="1">'Income Statement BvA'!$K$181,'Income Statement BvA'!$L$181,'Income Statement BvA'!#REF!,'Income Statement BvA'!#REF!,'Income Statement BvA'!$L$183,'Income Statement BvA'!#REF!,'Income Statement BvA'!$L$185,'Income Statement BvA'!#REF!,'Income Statement BvA'!$L$186,'Income Statement BvA'!$I$187,'Income Statement BvA'!#REF!,'Income Statement BvA'!#REF!,'Income Statement BvA'!$J$187,'Income Statement BvA'!$K$187,'Income Statement BvA'!$L$187,'Income Statement BvA'!#REF!</definedName>
    <definedName name="QB_FORMULA_27" localSheetId="1" hidden="1">'Income Statement BvA'!#REF!,'Income Statement BvA'!$L$188,'Income Statement BvA'!#REF!,'Income Statement BvA'!$L$189,'Income Statement BvA'!#REF!,'Income Statement BvA'!$L$190,'Income Statement BvA'!#REF!,'Income Statement BvA'!$L$191,'Income Statement BvA'!#REF!,'Income Statement BvA'!$L$192,'Income Statement BvA'!#REF!,'Income Statement BvA'!$L$193,'Income Statement BvA'!#REF!,'Income Statement BvA'!$L$194,'Income Statement BvA'!#REF!,'Income Statement BvA'!$L$195</definedName>
    <definedName name="QB_FORMULA_28" localSheetId="1" hidden="1">'Income Statement BvA'!#REF!,'Income Statement BvA'!$L$196,'Income Statement BvA'!#REF!,'Income Statement BvA'!$L$198,'Income Statement BvA'!#REF!,'Income Statement BvA'!$L$199,'Income Statement BvA'!#REF!,'Income Statement BvA'!$L$200,'Income Statement BvA'!#REF!,'Income Statement BvA'!$L$201,'Income Statement BvA'!#REF!,'Income Statement BvA'!$L$202,'Income Statement BvA'!#REF!,'Income Statement BvA'!$L$203,'Income Statement BvA'!#REF!,'Income Statement BvA'!$L$204</definedName>
    <definedName name="QB_FORMULA_29" localSheetId="1" hidden="1">'Income Statement BvA'!$I$205,'Income Statement BvA'!#REF!,'Income Statement BvA'!#REF!,'Income Statement BvA'!$J$205,'Income Statement BvA'!$K$205,'Income Statement BvA'!$L$205,'Income Statement BvA'!#REF!,'Income Statement BvA'!#REF!,'Income Statement BvA'!$L$206,'Income Statement BvA'!#REF!,'Income Statement BvA'!$L$207,'Income Statement BvA'!#REF!,'Income Statement BvA'!$L$208,'Income Statement BvA'!#REF!,'Income Statement BvA'!$L$209,'Income Statement BvA'!#REF!</definedName>
    <definedName name="QB_FORMULA_3" localSheetId="1" hidden="1">'Income Statement BvA'!$L$28,'Income Statement BvA'!#REF!,'Income Statement BvA'!$L$29,'Income Statement BvA'!#REF!,'Income Statement BvA'!$L$30,'Income Statement BvA'!#REF!,'Income Statement BvA'!$L$31,'Income Statement BvA'!#REF!,'Income Statement BvA'!$L$32,'Income Statement BvA'!$I$33,'Income Statement BvA'!#REF!,'Income Statement BvA'!#REF!,'Income Statement BvA'!$J$33,'Income Statement BvA'!$K$33,'Income Statement BvA'!$L$33,'Income Statement BvA'!#REF!</definedName>
    <definedName name="QB_FORMULA_3" localSheetId="2" hidden="1">'Meeting Income Statement BvA'!#REF!,'Meeting Income Statement BvA'!#REF!,'Meeting Income Statement BvA'!#REF!,'Meeting Income Statement BvA'!$J$29,'Meeting Income Statement BvA'!#REF!,'Meeting Income Statement BvA'!$J$30,'Meeting Income Statement BvA'!#REF!,'Meeting Income Statement BvA'!$J$31,'Meeting Income Statement BvA'!#REF!,'Meeting Income Statement BvA'!$J$32,'Meeting Income Statement BvA'!#REF!,'Meeting Income Statement BvA'!$J$33,'Meeting Income Statement BvA'!#REF!,'Meeting Income Statement BvA'!$H$34,'Meeting Income Statement BvA'!$I$34,'Meeting Income Statement BvA'!$J$34</definedName>
    <definedName name="QB_FORMULA_30" localSheetId="1" hidden="1">'Income Statement BvA'!$L$211,'Income Statement BvA'!$I$212,'Income Statement BvA'!#REF!,'Income Statement BvA'!#REF!,'Income Statement BvA'!$J$212,'Income Statement BvA'!$K$212,'Income Statement BvA'!$L$212,'Income Statement BvA'!#REF!,'Income Statement BvA'!#REF!,'Income Statement BvA'!$L$213,'Income Statement BvA'!$I$214,'Income Statement BvA'!#REF!,'Income Statement BvA'!#REF!,'Income Statement BvA'!$J$214,'Income Statement BvA'!$K$214,'Income Statement BvA'!$L$214</definedName>
    <definedName name="QB_FORMULA_31" localSheetId="1" hidden="1">'Income Statement BvA'!#REF!,'Income Statement BvA'!$I$215,'Income Statement BvA'!#REF!,'Income Statement BvA'!#REF!,'Income Statement BvA'!$J$215,'Income Statement BvA'!$K$215,'Income Statement BvA'!$L$215,'Income Statement BvA'!#REF!,'Income Statement BvA'!$I$216,'Income Statement BvA'!#REF!,'Income Statement BvA'!#REF!,'Income Statement BvA'!$J$216,'Income Statement BvA'!$K$216,'Income Statement BvA'!$L$216,'Income Statement BvA'!#REF!,'Income Statement BvA'!$I$232</definedName>
    <definedName name="QB_FORMULA_32" localSheetId="1" hidden="1">'Income Statement BvA'!$J$232,'Income Statement BvA'!$I$242,'Income Statement BvA'!$J$242,'Income Statement BvA'!$I$248,'Income Statement BvA'!$J$248,'Income Statement BvA'!$I$258,'Income Statement BvA'!$J$258,'Income Statement BvA'!$I$259,'Income Statement BvA'!$J$259,'Income Statement BvA'!$I$267,'Income Statement BvA'!$J$267,'Income Statement BvA'!$I$268,'Income Statement BvA'!$J$268,'Income Statement BvA'!$I$273,'Income Statement BvA'!$J$273,'Income Statement BvA'!$I$274</definedName>
    <definedName name="QB_FORMULA_33" localSheetId="1" hidden="1">'Income Statement BvA'!$J$274,'Income Statement BvA'!$I$275,'Income Statement BvA'!$J$275,'Income Statement BvA'!$I$276,'Income Statement BvA'!#REF!,'Income Statement BvA'!#REF!,'Income Statement BvA'!$J$276,'Income Statement BvA'!$K$276,'Income Statement BvA'!$L$276,'Income Statement BvA'!#REF!</definedName>
    <definedName name="QB_FORMULA_4" localSheetId="1" hidden="1">'Income Statement BvA'!#REF!,'Income Statement BvA'!$L$35,'Income Statement BvA'!#REF!,'Income Statement BvA'!$L$38,'Income Statement BvA'!#REF!,'Income Statement BvA'!$L$39,'Income Statement BvA'!#REF!,'Income Statement BvA'!$L$40,'Income Statement BvA'!#REF!,'Income Statement BvA'!$L$41,'Income Statement BvA'!#REF!,'Income Statement BvA'!$L$42,'Income Statement BvA'!#REF!,'Income Statement BvA'!$L$43,'Income Statement BvA'!#REF!,'Income Statement BvA'!$L$44</definedName>
    <definedName name="QB_FORMULA_4" localSheetId="2" hidden="1">'Meeting Income Statement BvA'!#REF!,'Meeting Income Statement BvA'!#REF!,'Meeting Income Statement BvA'!#REF!,'Meeting Income Statement BvA'!#REF!,'Meeting Income Statement BvA'!$J$36,'Meeting Income Statement BvA'!#REF!,'Meeting Income Statement BvA'!$J$37,'Meeting Income Statement BvA'!#REF!,'Meeting Income Statement BvA'!$J$38,'Meeting Income Statement BvA'!#REF!,'Meeting Income Statement BvA'!$J$39,'Meeting Income Statement BvA'!#REF!,'Meeting Income Statement BvA'!$J$40,'Meeting Income Statement BvA'!#REF!,'Meeting Income Statement BvA'!$H$41,'Meeting Income Statement BvA'!$I$41</definedName>
    <definedName name="QB_FORMULA_5" localSheetId="1" hidden="1">'Income Statement BvA'!#REF!,'Income Statement BvA'!$L$45,'Income Statement BvA'!#REF!,'Income Statement BvA'!$L$46,'Income Statement BvA'!#REF!,'Income Statement BvA'!$L$47,'Income Statement BvA'!#REF!,'Income Statement BvA'!$L$48,'Income Statement BvA'!#REF!,'Income Statement BvA'!$L$49,'Income Statement BvA'!#REF!,'Income Statement BvA'!$L$50,'Income Statement BvA'!#REF!,'Income Statement BvA'!$L$51,'Income Statement BvA'!#REF!,'Income Statement BvA'!$L$52</definedName>
    <definedName name="QB_FORMULA_5" localSheetId="2" hidden="1">'Meeting Income Statement BvA'!$J$41,'Meeting Income Statement BvA'!#REF!,'Meeting Income Statement BvA'!#REF!,'Meeting Income Statement BvA'!#REF!,'Meeting Income Statement BvA'!#REF!,'Meeting Income Statement BvA'!$J$42,'Meeting Income Statement BvA'!#REF!,'Meeting Income Statement BvA'!$J$43,'Meeting Income Statement BvA'!#REF!,'Meeting Income Statement BvA'!$J$44,'Meeting Income Statement BvA'!#REF!,'Meeting Income Statement BvA'!$J$45,'Meeting Income Statement BvA'!#REF!,'Meeting Income Statement BvA'!$J$46,'Meeting Income Statement BvA'!#REF!,'Meeting Income Statement BvA'!$J$47</definedName>
    <definedName name="QB_FORMULA_6" localSheetId="1" hidden="1">'Income Statement BvA'!#REF!,'Income Statement BvA'!$L$53,'Income Statement BvA'!#REF!,'Income Statement BvA'!$L$54,'Income Statement BvA'!#REF!,'Income Statement BvA'!$L$55,'Income Statement BvA'!$I$56,'Income Statement BvA'!#REF!,'Income Statement BvA'!#REF!,'Income Statement BvA'!$J$56,'Income Statement BvA'!$K$56,'Income Statement BvA'!$L$56,'Income Statement BvA'!#REF!,'Income Statement BvA'!#REF!,'Income Statement BvA'!$L$58,'Income Statement BvA'!#REF!</definedName>
    <definedName name="QB_FORMULA_6" localSheetId="2" hidden="1">'Meeting Income Statement BvA'!#REF!,'Meeting Income Statement BvA'!$J$48,'Meeting Income Statement BvA'!#REF!,'Meeting Income Statement BvA'!$J$49,'Meeting Income Statement BvA'!#REF!,'Meeting Income Statement BvA'!$J$50,'Meeting Income Statement BvA'!#REF!,'Meeting Income Statement BvA'!$J$51,'Meeting Income Statement BvA'!#REF!,'Meeting Income Statement BvA'!$J$52,'Meeting Income Statement BvA'!#REF!,'Meeting Income Statement BvA'!$J$53,'Meeting Income Statement BvA'!#REF!,'Meeting Income Statement BvA'!$J$54,'Meeting Income Statement BvA'!#REF!,'Meeting Income Statement BvA'!$J$55</definedName>
    <definedName name="QB_FORMULA_7" localSheetId="1" hidden="1">'Income Statement BvA'!$L$59,'Income Statement BvA'!#REF!,'Income Statement BvA'!$L$60,'Income Statement BvA'!#REF!,'Income Statement BvA'!$L$61,'Income Statement BvA'!#REF!,'Income Statement BvA'!$L$62,'Income Statement BvA'!#REF!,'Income Statement BvA'!$L$63,'Income Statement BvA'!#REF!,'Income Statement BvA'!$L$64,'Income Statement BvA'!$I$65,'Income Statement BvA'!#REF!,'Income Statement BvA'!#REF!,'Income Statement BvA'!$J$65,'Income Statement BvA'!$K$65</definedName>
    <definedName name="QB_FORMULA_7" localSheetId="2" hidden="1">'Meeting Income Statement BvA'!#REF!,'Meeting Income Statement BvA'!$J$56,'Meeting Income Statement BvA'!#REF!,'Meeting Income Statement BvA'!$J$58,'Meeting Income Statement BvA'!#REF!,'Meeting Income Statement BvA'!$J$59,'Meeting Income Statement BvA'!#REF!,'Meeting Income Statement BvA'!$J$60,'Meeting Income Statement BvA'!#REF!,'Meeting Income Statement BvA'!$J$61,'Meeting Income Statement BvA'!#REF!,'Meeting Income Statement BvA'!$H$62,'Meeting Income Statement BvA'!$I$62,'Meeting Income Statement BvA'!$J$62,'Meeting Income Statement BvA'!#REF!,'Meeting Income Statement BvA'!#REF!</definedName>
    <definedName name="QB_FORMULA_8" localSheetId="1" hidden="1">'Income Statement BvA'!$L$65,'Income Statement BvA'!#REF!,'Income Statement BvA'!#REF!,'Income Statement BvA'!$L$66,'Income Statement BvA'!#REF!,'Income Statement BvA'!$L$68,'Income Statement BvA'!#REF!,'Income Statement BvA'!$L$69,'Income Statement BvA'!#REF!,'Income Statement BvA'!$L$70,'Income Statement BvA'!#REF!,'Income Statement BvA'!$L$72,'Income Statement BvA'!$I$73,'Income Statement BvA'!#REF!,'Income Statement BvA'!#REF!,'Income Statement BvA'!$J$73</definedName>
    <definedName name="QB_FORMULA_8" localSheetId="2" hidden="1">'Meeting Income Statement BvA'!#REF!,'Meeting Income Statement BvA'!#REF!,'Meeting Income Statement BvA'!$J$64,'Meeting Income Statement BvA'!#REF!,'Meeting Income Statement BvA'!$H$65,'Meeting Income Statement BvA'!$I$65,'Meeting Income Statement BvA'!$J$65,'Meeting Income Statement BvA'!#REF!,'Meeting Income Statement BvA'!#REF!,'Meeting Income Statement BvA'!#REF!,'Meeting Income Statement BvA'!#REF!,'Meeting Income Statement BvA'!$J$67,'Meeting Income Statement BvA'!#REF!,'Meeting Income Statement BvA'!$J$68,'Meeting Income Statement BvA'!#REF!,'Meeting Income Statement BvA'!$J$69</definedName>
    <definedName name="QB_FORMULA_9" localSheetId="1" hidden="1">'Income Statement BvA'!$K$73,'Income Statement BvA'!$L$73,'Income Statement BvA'!#REF!,'Income Statement BvA'!#REF!,'Income Statement BvA'!$L$74,'Income Statement BvA'!#REF!,'Income Statement BvA'!$L$76,'Income Statement BvA'!#REF!,'Income Statement BvA'!$L$78,'Income Statement BvA'!$I$80,'Income Statement BvA'!#REF!,'Income Statement BvA'!#REF!,'Income Statement BvA'!$J$80,'Income Statement BvA'!$K$80,'Income Statement BvA'!$L$80,'Income Statement BvA'!#REF!</definedName>
    <definedName name="QB_FORMULA_9" localSheetId="2" hidden="1">'Meeting Income Statement BvA'!#REF!,'Meeting Income Statement BvA'!$H$70,'Meeting Income Statement BvA'!$I$70,'Meeting Income Statement BvA'!$J$70,'Meeting Income Statement BvA'!#REF!,'Meeting Income Statement BvA'!#REF!,'Meeting Income Statement BvA'!#REF!,'Meeting Income Statement BvA'!#REF!,'Meeting Income Statement BvA'!$J$71,'Meeting Income Statement BvA'!#REF!,'Meeting Income Statement BvA'!$J$72,'Meeting Income Statement BvA'!#REF!,'Meeting Income Statement BvA'!$H$73,'Meeting Income Statement BvA'!$I$73,'Meeting Income Statement BvA'!$J$73,'Meeting Income Statement BvA'!#REF!</definedName>
    <definedName name="QB_ROW_1" localSheetId="0" hidden="1">'Balance Sheet'!$A$6</definedName>
    <definedName name="QB_ROW_100220" localSheetId="0" hidden="1">'Balance Sheet'!$C$72</definedName>
    <definedName name="QB_ROW_1011" localSheetId="0" hidden="1">'Balance Sheet'!$B$7</definedName>
    <definedName name="QB_ROW_102260" localSheetId="0" hidden="1">'Balance Sheet'!$G$58</definedName>
    <definedName name="QB_ROW_105260" localSheetId="0" hidden="1">'Balance Sheet'!$G$63</definedName>
    <definedName name="QB_ROW_109250" localSheetId="1" hidden="1">'Income Statement BvA'!$F$29</definedName>
    <definedName name="QB_ROW_113240" localSheetId="1" hidden="1">'Income Statement BvA'!$E$66</definedName>
    <definedName name="QB_ROW_117040" localSheetId="1" hidden="1">'Income Statement BvA'!$E$87</definedName>
    <definedName name="QB_ROW_117340" localSheetId="1" hidden="1">'Income Statement BvA'!$E$131</definedName>
    <definedName name="QB_ROW_119040" localSheetId="1" hidden="1">'Income Statement BvA'!$E$179</definedName>
    <definedName name="QB_ROW_119340" localSheetId="1" hidden="1">'Income Statement BvA'!$E$181</definedName>
    <definedName name="QB_ROW_120050" localSheetId="1" hidden="1">'Income Statement BvA'!$F$97</definedName>
    <definedName name="QB_ROW_12030" localSheetId="0" hidden="1">'Balance Sheet'!$D$13</definedName>
    <definedName name="QB_ROW_12031" localSheetId="0" hidden="1">'Balance Sheet'!$D$28</definedName>
    <definedName name="QB_ROW_120350" localSheetId="1" hidden="1">'Income Statement BvA'!$F$103</definedName>
    <definedName name="QB_ROW_121230" localSheetId="1" hidden="1">'Income Statement BvA'!$D$261</definedName>
    <definedName name="QB_ROW_122050" localSheetId="1" hidden="1">'Income Statement BvA'!$F$128</definedName>
    <definedName name="QB_ROW_122350" localSheetId="1" hidden="1">'Income Statement BvA'!$F$130</definedName>
    <definedName name="QB_ROW_123050" localSheetId="1" hidden="1">'Income Statement BvA'!$F$92</definedName>
    <definedName name="QB_ROW_123260" localSheetId="1" hidden="1">'Income Statement BvA'!$G$95</definedName>
    <definedName name="QB_ROW_12330" localSheetId="0" hidden="1">'Balance Sheet'!$D$17</definedName>
    <definedName name="QB_ROW_12331" localSheetId="0" hidden="1">'Balance Sheet'!$D$68</definedName>
    <definedName name="QB_ROW_123350" localSheetId="1" hidden="1">'Income Statement BvA'!$F$96</definedName>
    <definedName name="QB_ROW_124050" localSheetId="1" hidden="1">'Income Statement BvA'!$F$104</definedName>
    <definedName name="QB_ROW_124350" localSheetId="1" hidden="1">'Income Statement BvA'!$F$112</definedName>
    <definedName name="QB_ROW_128240" localSheetId="1" hidden="1">'Income Statement BvA'!$E$255</definedName>
    <definedName name="QB_ROW_130240" localSheetId="1" hidden="1">'Income Statement BvA'!$E$256</definedName>
    <definedName name="QB_ROW_1311" localSheetId="0" hidden="1">'Balance Sheet'!$B$19</definedName>
    <definedName name="QB_ROW_131240" localSheetId="1" hidden="1">'Income Statement BvA'!$E$251</definedName>
    <definedName name="QB_ROW_13220" localSheetId="0" hidden="1">'Balance Sheet'!$C$22</definedName>
    <definedName name="QB_ROW_133240" localSheetId="1" hidden="1">'Income Statement BvA'!$E$250</definedName>
    <definedName name="QB_ROW_135240" localSheetId="1" hidden="1">'Income Statement BvA'!$E$252</definedName>
    <definedName name="QB_ROW_136240" localSheetId="1" hidden="1">'Income Statement BvA'!$E$272</definedName>
    <definedName name="QB_ROW_137240" localSheetId="1" hidden="1">'Income Statement BvA'!$E$243</definedName>
    <definedName name="QB_ROW_139240" localSheetId="1" hidden="1">'Income Statement BvA'!$E$235</definedName>
    <definedName name="QB_ROW_14011" localSheetId="0" hidden="1">'Balance Sheet'!$B$71</definedName>
    <definedName name="QB_ROW_142040" localSheetId="1" hidden="1">'Income Statement BvA'!$E$239</definedName>
    <definedName name="QB_ROW_14220" localSheetId="0" hidden="1">'Balance Sheet'!$C$21</definedName>
    <definedName name="QB_ROW_142250" localSheetId="1" hidden="1">'Income Statement BvA'!$F$241</definedName>
    <definedName name="QB_ROW_142340" localSheetId="1" hidden="1">'Income Statement BvA'!$E$242</definedName>
    <definedName name="QB_ROW_143040" localSheetId="1" hidden="1">'Income Statement BvA'!$E$264</definedName>
    <definedName name="QB_ROW_14311" localSheetId="0" hidden="1">'Balance Sheet'!$B$101</definedName>
    <definedName name="QB_ROW_143250" localSheetId="1" hidden="1">'Income Statement BvA'!$F$266</definedName>
    <definedName name="QB_ROW_143340" localSheetId="1" hidden="1">'Income Statement BvA'!$E$267</definedName>
    <definedName name="QB_ROW_145240" localSheetId="1" hidden="1">'Income Statement BvA'!$E$246</definedName>
    <definedName name="QB_ROW_147240" localSheetId="1" hidden="1">'Income Statement BvA'!$E$271</definedName>
    <definedName name="QB_ROW_148030" localSheetId="1" hidden="1">'Income Statement BvA'!$D$249</definedName>
    <definedName name="QB_ROW_148330" localSheetId="1" hidden="1">'Income Statement BvA'!$D$258</definedName>
    <definedName name="QB_ROW_149030" localSheetId="1" hidden="1">'Income Statement BvA'!$D$233</definedName>
    <definedName name="QB_ROW_149330" localSheetId="1" hidden="1">'Income Statement BvA'!$D$248</definedName>
    <definedName name="QB_ROW_150030" localSheetId="1" hidden="1">'Income Statement BvA'!$D$269</definedName>
    <definedName name="QB_ROW_150330" localSheetId="1" hidden="1">'Income Statement BvA'!$D$273</definedName>
    <definedName name="QB_ROW_151030" localSheetId="1" hidden="1">'Income Statement BvA'!$D$262</definedName>
    <definedName name="QB_ROW_151330" localSheetId="1" hidden="1">'Income Statement BvA'!$D$268</definedName>
    <definedName name="QB_ROW_153250" localSheetId="1" hidden="1">'Income Statement BvA'!$F$69</definedName>
    <definedName name="QB_ROW_153250" localSheetId="2" hidden="1">'Meeting Income Statement BvA'!$F$10</definedName>
    <definedName name="QB_ROW_160050" localSheetId="1" hidden="1">'Income Statement BvA'!$F$71</definedName>
    <definedName name="QB_ROW_160050" localSheetId="2" hidden="1">'Meeting Income Statement BvA'!$F$12</definedName>
    <definedName name="QB_ROW_160350" localSheetId="1" hidden="1">'Income Statement BvA'!$F$73</definedName>
    <definedName name="QB_ROW_160350" localSheetId="2" hidden="1">'Meeting Income Statement BvA'!$F$14</definedName>
    <definedName name="QB_ROW_162250" localSheetId="1" hidden="1">'Income Statement BvA'!$F$81</definedName>
    <definedName name="QB_ROW_162250" localSheetId="2" hidden="1">'Meeting Income Statement BvA'!$F$22</definedName>
    <definedName name="QB_ROW_166250" localSheetId="1" hidden="1">'Income Statement BvA'!$F$150</definedName>
    <definedName name="QB_ROW_166250" localSheetId="2" hidden="1">'Meeting Income Statement BvA'!$F$45</definedName>
    <definedName name="QB_ROW_167250" localSheetId="1" hidden="1">'Income Statement BvA'!$F$151</definedName>
    <definedName name="QB_ROW_167250" localSheetId="2" hidden="1">'Meeting Income Statement BvA'!$F$46</definedName>
    <definedName name="QB_ROW_169250" localSheetId="1" hidden="1">'Income Statement BvA'!$F$153</definedName>
    <definedName name="QB_ROW_169250" localSheetId="2" hidden="1">'Meeting Income Statement BvA'!$F$48</definedName>
    <definedName name="QB_ROW_170250" localSheetId="1" hidden="1">'Income Statement BvA'!$F$152</definedName>
    <definedName name="QB_ROW_170250" localSheetId="2" hidden="1">'Meeting Income Statement BvA'!$F$47</definedName>
    <definedName name="QB_ROW_17040" localSheetId="1" hidden="1">'Income Statement BvA'!$E$8</definedName>
    <definedName name="QB_ROW_171250" localSheetId="1" hidden="1">'Income Statement BvA'!$F$147</definedName>
    <definedName name="QB_ROW_171250" localSheetId="2" hidden="1">'Meeting Income Statement BvA'!$F$42</definedName>
    <definedName name="QB_ROW_17221" localSheetId="0" hidden="1">'Balance Sheet'!$C$100</definedName>
    <definedName name="QB_ROW_17340" localSheetId="1" hidden="1">'Income Statement BvA'!$E$14</definedName>
    <definedName name="QB_ROW_175250" localSheetId="1" hidden="1">'Income Statement BvA'!$F$156</definedName>
    <definedName name="QB_ROW_175250" localSheetId="2" hidden="1">'Meeting Income Statement BvA'!$F$51</definedName>
    <definedName name="QB_ROW_176250" localSheetId="1" hidden="1">'Income Statement BvA'!$F$157</definedName>
    <definedName name="QB_ROW_176250" localSheetId="2" hidden="1">'Meeting Income Statement BvA'!$F$52</definedName>
    <definedName name="QB_ROW_178250" localSheetId="1" hidden="1">'Income Statement BvA'!$F$149</definedName>
    <definedName name="QB_ROW_178250" localSheetId="2" hidden="1">'Meeting Income Statement BvA'!$F$44</definedName>
    <definedName name="QB_ROW_180250" localSheetId="1" hidden="1">'Income Statement BvA'!$F$177</definedName>
    <definedName name="QB_ROW_180250" localSheetId="2" hidden="1">'Meeting Income Statement BvA'!$F$72</definedName>
    <definedName name="QB_ROW_18040" localSheetId="1" hidden="1">'Income Statement BvA'!$E$67</definedName>
    <definedName name="QB_ROW_18040" localSheetId="2" hidden="1">'Meeting Income Statement BvA'!$E$8</definedName>
    <definedName name="QB_ROW_182260" localSheetId="1" hidden="1">'Income Statement BvA'!$G$142</definedName>
    <definedName name="QB_ROW_182260" localSheetId="2" hidden="1">'Meeting Income Statement BvA'!$G$37</definedName>
    <definedName name="QB_ROW_18301" localSheetId="1" hidden="1">'Income Statement BvA'!$A$276</definedName>
    <definedName name="QB_ROW_18301" localSheetId="2" hidden="1">'Meeting Income Statement BvA'!$A$76</definedName>
    <definedName name="QB_ROW_183260" localSheetId="1" hidden="1">'Income Statement BvA'!$G$143</definedName>
    <definedName name="QB_ROW_183260" localSheetId="2" hidden="1">'Meeting Income Statement BvA'!$G$38</definedName>
    <definedName name="QB_ROW_18340" localSheetId="1" hidden="1">'Income Statement BvA'!$E$82</definedName>
    <definedName name="QB_ROW_18340" localSheetId="2" hidden="1">'Meeting Income Statement BvA'!$E$23</definedName>
    <definedName name="QB_ROW_184260" localSheetId="1" hidden="1">'Income Statement BvA'!$G$144</definedName>
    <definedName name="QB_ROW_184260" localSheetId="2" hidden="1">'Meeting Income Statement BvA'!$G$39</definedName>
    <definedName name="QB_ROW_185260" localSheetId="1" hidden="1">'Income Statement BvA'!$G$145</definedName>
    <definedName name="QB_ROW_185260" localSheetId="2" hidden="1">'Meeting Income Statement BvA'!$G$40</definedName>
    <definedName name="QB_ROW_189240" localSheetId="1" hidden="1">'Income Statement BvA'!$E$223</definedName>
    <definedName name="QB_ROW_19011" localSheetId="1" hidden="1">'Income Statement BvA'!$B$6</definedName>
    <definedName name="QB_ROW_19011" localSheetId="2" hidden="1">'Meeting Income Statement BvA'!$B$6</definedName>
    <definedName name="QB_ROW_190240" localSheetId="1" hidden="1">'Income Statement BvA'!$E$226</definedName>
    <definedName name="QB_ROW_192350" localSheetId="1" hidden="1">'Income Statement BvA'!$F$10</definedName>
    <definedName name="QB_ROW_19250" localSheetId="1" hidden="1">'Income Statement BvA'!$F$70</definedName>
    <definedName name="QB_ROW_19250" localSheetId="2" hidden="1">'Meeting Income Statement BvA'!$F$11</definedName>
    <definedName name="QB_ROW_19311" localSheetId="1" hidden="1">'Income Statement BvA'!$B$216</definedName>
    <definedName name="QB_ROW_19311" localSheetId="2" hidden="1">'Meeting Income Statement BvA'!$B$75</definedName>
    <definedName name="QB_ROW_193250" localSheetId="1" hidden="1">'Income Statement BvA'!$F$9</definedName>
    <definedName name="QB_ROW_194240" localSheetId="1" hidden="1">'Income Statement BvA'!$E$225</definedName>
    <definedName name="QB_ROW_195240" localSheetId="1" hidden="1">'Income Statement BvA'!$E$227</definedName>
    <definedName name="QB_ROW_199240" localSheetId="1" hidden="1">'Income Statement BvA'!$E$220</definedName>
    <definedName name="QB_ROW_200240" localSheetId="1" hidden="1">'Income Statement BvA'!$E$222</definedName>
    <definedName name="QB_ROW_20031" localSheetId="1" hidden="1">'Income Statement BvA'!$D$7</definedName>
    <definedName name="QB_ROW_20031" localSheetId="2" hidden="1">'Meeting Income Statement BvA'!$D$7</definedName>
    <definedName name="QB_ROW_201240" localSheetId="1" hidden="1">'Income Statement BvA'!$E$224</definedName>
    <definedName name="QB_ROW_2021" localSheetId="0" hidden="1">'Balance Sheet'!$C$8</definedName>
    <definedName name="QB_ROW_202240" localSheetId="1" hidden="1">'Income Statement BvA'!$E$228</definedName>
    <definedName name="QB_ROW_203240" localSheetId="1" hidden="1">'Income Statement BvA'!$E$229</definedName>
    <definedName name="QB_ROW_20331" localSheetId="1" hidden="1">'Income Statement BvA'!$D$84</definedName>
    <definedName name="QB_ROW_20331" localSheetId="2" hidden="1">'Meeting Income Statement BvA'!$D$24</definedName>
    <definedName name="QB_ROW_20350" localSheetId="1" hidden="1">'Income Statement BvA'!$F$76</definedName>
    <definedName name="QB_ROW_20350" localSheetId="2" hidden="1">'Meeting Income Statement BvA'!$F$17</definedName>
    <definedName name="QB_ROW_206260" localSheetId="1" hidden="1">'Income Statement BvA'!$G$100</definedName>
    <definedName name="QB_ROW_207260" localSheetId="1" hidden="1">'Income Statement BvA'!$G$99</definedName>
    <definedName name="QB_ROW_208260" localSheetId="1" hidden="1">'Income Statement BvA'!$G$203</definedName>
    <definedName name="QB_ROW_209260" localSheetId="1" hidden="1">'Income Statement BvA'!$G$105</definedName>
    <definedName name="QB_ROW_21031" localSheetId="1" hidden="1">'Income Statement BvA'!$D$86</definedName>
    <definedName name="QB_ROW_21031" localSheetId="2" hidden="1">'Meeting Income Statement BvA'!$D$26</definedName>
    <definedName name="QB_ROW_213250" localSheetId="1" hidden="1">'Income Statement BvA'!$F$12</definedName>
    <definedName name="QB_ROW_21331" localSheetId="1" hidden="1">'Income Statement BvA'!$D$215</definedName>
    <definedName name="QB_ROW_21331" localSheetId="2" hidden="1">'Meeting Income Statement BvA'!$D$74</definedName>
    <definedName name="QB_ROW_214250" localSheetId="1" hidden="1">'Income Statement BvA'!$F$13</definedName>
    <definedName name="QB_ROW_215260" localSheetId="1" hidden="1">'Income Statement BvA'!$G$201</definedName>
    <definedName name="QB_ROW_216240" localSheetId="1" hidden="1">'Income Statement BvA'!$E$253</definedName>
    <definedName name="QB_ROW_217240" localSheetId="1" hidden="1">'Income Statement BvA'!$E$257</definedName>
    <definedName name="QB_ROW_22011" localSheetId="1" hidden="1">'Income Statement BvA'!$B$217</definedName>
    <definedName name="QB_ROW_220240" localSheetId="1" hidden="1">'Income Statement BvA'!$E$270</definedName>
    <definedName name="QB_ROW_22050" localSheetId="1" hidden="1">'Income Statement BvA'!$F$77</definedName>
    <definedName name="QB_ROW_22050" localSheetId="2" hidden="1">'Meeting Income Statement BvA'!$F$18</definedName>
    <definedName name="QB_ROW_222240" localSheetId="1" hidden="1">'Income Statement BvA'!$E$245</definedName>
    <definedName name="QB_ROW_22311" localSheetId="1" hidden="1">'Income Statement BvA'!$B$275</definedName>
    <definedName name="QB_ROW_22350" localSheetId="1" hidden="1">'Income Statement BvA'!$F$80</definedName>
    <definedName name="QB_ROW_22350" localSheetId="2" hidden="1">'Meeting Income Statement BvA'!$F$21</definedName>
    <definedName name="QB_ROW_224240" localSheetId="1" hidden="1">'Income Statement BvA'!$E$230</definedName>
    <definedName name="QB_ROW_226250" localSheetId="1" hidden="1">'Income Statement BvA'!$F$196</definedName>
    <definedName name="QB_ROW_23021" localSheetId="1" hidden="1">'Income Statement BvA'!$C$218</definedName>
    <definedName name="QB_ROW_231260" localSheetId="1" hidden="1">'Income Statement BvA'!$G$211</definedName>
    <definedName name="QB_ROW_2321" localSheetId="0" hidden="1">'Balance Sheet'!$C$11</definedName>
    <definedName name="QB_ROW_232240" localSheetId="1" hidden="1">'Income Statement BvA'!$E$254</definedName>
    <definedName name="QB_ROW_23321" localSheetId="1" hidden="1">'Income Statement BvA'!$C$259</definedName>
    <definedName name="QB_ROW_239260" localSheetId="0" hidden="1">'Balance Sheet'!$G$62</definedName>
    <definedName name="QB_ROW_24021" localSheetId="1" hidden="1">'Income Statement BvA'!$C$260</definedName>
    <definedName name="QB_ROW_240260" localSheetId="0" hidden="1">'Balance Sheet'!$G$57</definedName>
    <definedName name="QB_ROW_242030" localSheetId="0" hidden="1">'Balance Sheet'!$D$74</definedName>
    <definedName name="QB_ROW_242330" localSheetId="0" hidden="1">'Balance Sheet'!$D$85</definedName>
    <definedName name="QB_ROW_24250" localSheetId="1" hidden="1">'Income Statement BvA'!$F$68</definedName>
    <definedName name="QB_ROW_24250" localSheetId="2" hidden="1">'Meeting Income Statement BvA'!$F$9</definedName>
    <definedName name="QB_ROW_24321" localSheetId="1" hidden="1">'Income Statement BvA'!$C$274</definedName>
    <definedName name="QB_ROW_243240" localSheetId="0" hidden="1">'Balance Sheet'!$E$79</definedName>
    <definedName name="QB_ROW_244240" localSheetId="0" hidden="1">'Balance Sheet'!$E$81</definedName>
    <definedName name="QB_ROW_245240" localSheetId="0" hidden="1">'Balance Sheet'!$E$82</definedName>
    <definedName name="QB_ROW_246240" localSheetId="0" hidden="1">'Balance Sheet'!$E$75</definedName>
    <definedName name="QB_ROW_247240" localSheetId="0" hidden="1">'Balance Sheet'!$E$76</definedName>
    <definedName name="QB_ROW_248240" localSheetId="0" hidden="1">'Balance Sheet'!$E$78</definedName>
    <definedName name="QB_ROW_249240" localSheetId="0" hidden="1">'Balance Sheet'!$E$77</definedName>
    <definedName name="QB_ROW_250030" localSheetId="0" hidden="1">'Balance Sheet'!$D$86</definedName>
    <definedName name="QB_ROW_250330" localSheetId="0" hidden="1">'Balance Sheet'!$D$98</definedName>
    <definedName name="QB_ROW_251240" localSheetId="0" hidden="1">'Balance Sheet'!$E$87</definedName>
    <definedName name="QB_ROW_252240" localSheetId="0" hidden="1">'Balance Sheet'!$E$88</definedName>
    <definedName name="QB_ROW_254240" localSheetId="0" hidden="1">'Balance Sheet'!$E$89</definedName>
    <definedName name="QB_ROW_255240" localSheetId="0" hidden="1">'Balance Sheet'!$E$90</definedName>
    <definedName name="QB_ROW_256240" localSheetId="0" hidden="1">'Balance Sheet'!$E$84</definedName>
    <definedName name="QB_ROW_257240" localSheetId="0" hidden="1">'Balance Sheet'!$E$83</definedName>
    <definedName name="QB_ROW_258240" localSheetId="0" hidden="1">'Balance Sheet'!$E$91</definedName>
    <definedName name="QB_ROW_259240" localSheetId="1" hidden="1">'Income Statement BvA'!$E$221</definedName>
    <definedName name="QB_ROW_260240" localSheetId="0" hidden="1">'Balance Sheet'!$E$80</definedName>
    <definedName name="QB_ROW_261060" localSheetId="1" hidden="1">'Income Statement BvA'!$G$106</definedName>
    <definedName name="QB_ROW_261360" localSheetId="1" hidden="1">'Income Statement BvA'!$G$109</definedName>
    <definedName name="QB_ROW_264260" localSheetId="0" hidden="1">'Balance Sheet'!$G$44</definedName>
    <definedName name="QB_ROW_265260" localSheetId="1" hidden="1">'Income Statement BvA'!$G$204</definedName>
    <definedName name="QB_ROW_272260" localSheetId="0" hidden="1">'Balance Sheet'!$G$50</definedName>
    <definedName name="QB_ROW_274260" localSheetId="0" hidden="1">'Balance Sheet'!$G$31</definedName>
    <definedName name="QB_ROW_275260" localSheetId="0" hidden="1">'Balance Sheet'!$G$32</definedName>
    <definedName name="QB_ROW_276260" localSheetId="0" hidden="1">'Balance Sheet'!$G$45</definedName>
    <definedName name="QB_ROW_286260" localSheetId="0" hidden="1">'Balance Sheet'!$G$33</definedName>
    <definedName name="QB_ROW_288260" localSheetId="0" hidden="1">'Balance Sheet'!$G$42</definedName>
    <definedName name="QB_ROW_289260" localSheetId="0" hidden="1">'Balance Sheet'!$G$41</definedName>
    <definedName name="QB_ROW_290260" localSheetId="0" hidden="1">'Balance Sheet'!$G$48</definedName>
    <definedName name="QB_ROW_292260" localSheetId="0" hidden="1">'Balance Sheet'!$G$52</definedName>
    <definedName name="QB_ROW_29250" localSheetId="1" hidden="1">'Income Statement BvA'!$F$30</definedName>
    <definedName name="QB_ROW_293260" localSheetId="0" hidden="1">'Balance Sheet'!$G$46</definedName>
    <definedName name="QB_ROW_294260" localSheetId="0" hidden="1">'Balance Sheet'!$G$49</definedName>
    <definedName name="QB_ROW_297260" localSheetId="0" hidden="1">'Balance Sheet'!$G$43</definedName>
    <definedName name="QB_ROW_300260" localSheetId="0" hidden="1">'Balance Sheet'!$G$51</definedName>
    <definedName name="QB_ROW_301" localSheetId="0" hidden="1">'Balance Sheet'!$A$24</definedName>
    <definedName name="QB_ROW_303260" localSheetId="0" hidden="1">'Balance Sheet'!$G$61</definedName>
    <definedName name="QB_ROW_304260" localSheetId="0" hidden="1">'Balance Sheet'!$G$59</definedName>
    <definedName name="QB_ROW_306040" localSheetId="0" hidden="1">'Balance Sheet'!$E$55</definedName>
    <definedName name="QB_ROW_306340" localSheetId="0" hidden="1">'Balance Sheet'!$E$66</definedName>
    <definedName name="QB_ROW_307260" localSheetId="0" hidden="1">'Balance Sheet'!$G$34</definedName>
    <definedName name="QB_ROW_315260" localSheetId="1" hidden="1">'Income Statement BvA'!$G$98</definedName>
    <definedName name="QB_ROW_32240" localSheetId="1" hidden="1">'Income Statement BvA'!$E$83</definedName>
    <definedName name="QB_ROW_329240" localSheetId="1" hidden="1">'Income Statement BvA'!$E$231</definedName>
    <definedName name="QB_ROW_330250" localSheetId="1" hidden="1">'Income Statement BvA'!$F$11</definedName>
    <definedName name="QB_ROW_33050" localSheetId="1" hidden="1">'Income Statement BvA'!$F$88</definedName>
    <definedName name="QB_ROW_332260" localSheetId="0" hidden="1">'Balance Sheet'!$G$64</definedName>
    <definedName name="QB_ROW_33350" localSheetId="1" hidden="1">'Income Statement BvA'!$F$91</definedName>
    <definedName name="QB_ROW_337250" localSheetId="1" hidden="1">'Income Statement BvA'!$F$31</definedName>
    <definedName name="QB_ROW_340260" localSheetId="1" hidden="1">'Income Statement BvA'!$G$93</definedName>
    <definedName name="QB_ROW_342260" localSheetId="1" hidden="1">'Income Statement BvA'!$G$110</definedName>
    <definedName name="QB_ROW_34260" localSheetId="1" hidden="1">'Income Statement BvA'!$G$90</definedName>
    <definedName name="QB_ROW_343260" localSheetId="1" hidden="1">'Income Statement BvA'!$G$111</definedName>
    <definedName name="QB_ROW_349260" localSheetId="1" hidden="1">'Income Statement BvA'!$G$123</definedName>
    <definedName name="QB_ROW_351260" localSheetId="1" hidden="1">'Income Statement BvA'!$G$124</definedName>
    <definedName name="QB_ROW_353260" localSheetId="1" hidden="1">'Income Statement BvA'!$G$89</definedName>
    <definedName name="QB_ROW_357260" localSheetId="1" hidden="1">'Income Statement BvA'!$G$202</definedName>
    <definedName name="QB_ROW_359250" localSheetId="1" hidden="1">'Income Statement BvA'!$F$193</definedName>
    <definedName name="QB_ROW_361260" localSheetId="1" hidden="1">'Income Statement BvA'!$G$172</definedName>
    <definedName name="QB_ROW_361260" localSheetId="2" hidden="1">'Meeting Income Statement BvA'!$G$67</definedName>
    <definedName name="QB_ROW_362260" localSheetId="1" hidden="1">'Income Statement BvA'!$G$173</definedName>
    <definedName name="QB_ROW_362260" localSheetId="2" hidden="1">'Meeting Income Statement BvA'!$G$68</definedName>
    <definedName name="QB_ROW_369270" localSheetId="1" hidden="1">'Income Statement BvA'!$H$107</definedName>
    <definedName name="QB_ROW_372240" localSheetId="0" hidden="1">'Balance Sheet'!$E$14</definedName>
    <definedName name="QB_ROW_373240" localSheetId="0" hidden="1">'Balance Sheet'!$E$15</definedName>
    <definedName name="QB_ROW_374240" localSheetId="0" hidden="1">'Balance Sheet'!$E$16</definedName>
    <definedName name="QB_ROW_379230" localSheetId="0" hidden="1">'Balance Sheet'!$D$10</definedName>
    <definedName name="QB_ROW_386250" localSheetId="1" hidden="1">'Income Statement BvA'!$F$32</definedName>
    <definedName name="QB_ROW_39050" localSheetId="1" hidden="1">'Income Statement BvA'!$F$122</definedName>
    <definedName name="QB_ROW_39260" localSheetId="1" hidden="1">'Income Statement BvA'!$G$126</definedName>
    <definedName name="QB_ROW_39350" localSheetId="1" hidden="1">'Income Statement BvA'!$F$127</definedName>
    <definedName name="QB_ROW_4020" localSheetId="0" hidden="1">'Balance Sheet'!$C$73</definedName>
    <definedName name="QB_ROW_4021" localSheetId="0" hidden="1">'Balance Sheet'!$C$12</definedName>
    <definedName name="QB_ROW_410260" localSheetId="0" hidden="1">'Balance Sheet'!$G$60</definedName>
    <definedName name="QB_ROW_41040" localSheetId="1" hidden="1">'Income Statement BvA'!$E$132</definedName>
    <definedName name="QB_ROW_41040" localSheetId="2" hidden="1">'Meeting Income Statement BvA'!$E$27</definedName>
    <definedName name="QB_ROW_41340" localSheetId="1" hidden="1">'Income Statement BvA'!$E$178</definedName>
    <definedName name="QB_ROW_41340" localSheetId="2" hidden="1">'Meeting Income Statement BvA'!$E$73</definedName>
    <definedName name="QB_ROW_42250" localSheetId="1" hidden="1">'Income Statement BvA'!$F$159</definedName>
    <definedName name="QB_ROW_42250" localSheetId="2" hidden="1">'Meeting Income Statement BvA'!$F$54</definedName>
    <definedName name="QB_ROW_428250" localSheetId="1" hidden="1">'Income Statement BvA'!$F$19</definedName>
    <definedName name="QB_ROW_430040" localSheetId="1" hidden="1">'Income Statement BvA'!$E$34</definedName>
    <definedName name="QB_ROW_430340" localSheetId="1" hidden="1">'Income Statement BvA'!$E$56</definedName>
    <definedName name="QB_ROW_43050" localSheetId="1" hidden="1">'Income Statement BvA'!$F$140</definedName>
    <definedName name="QB_ROW_43050" localSheetId="2" hidden="1">'Meeting Income Statement BvA'!$F$35</definedName>
    <definedName name="QB_ROW_4320" localSheetId="0" hidden="1">'Balance Sheet'!$C$99</definedName>
    <definedName name="QB_ROW_4321" localSheetId="0" hidden="1">'Balance Sheet'!$C$18</definedName>
    <definedName name="QB_ROW_43350" localSheetId="1" hidden="1">'Income Statement BvA'!$F$146</definedName>
    <definedName name="QB_ROW_43350" localSheetId="2" hidden="1">'Meeting Income Statement BvA'!$F$41</definedName>
    <definedName name="QB_ROW_436260" localSheetId="1" hidden="1">'Income Statement BvA'!$G$101</definedName>
    <definedName name="QB_ROW_442270" localSheetId="1" hidden="1">'Income Statement BvA'!$H$108</definedName>
    <definedName name="QB_ROW_44250" localSheetId="1" hidden="1">'Income Statement BvA'!$F$158</definedName>
    <definedName name="QB_ROW_44250" localSheetId="2" hidden="1">'Meeting Income Statement BvA'!$F$53</definedName>
    <definedName name="QB_ROW_443260" localSheetId="1" hidden="1">'Income Statement BvA'!$G$94</definedName>
    <definedName name="QB_ROW_444260" localSheetId="1" hidden="1">'Income Statement BvA'!$G$200</definedName>
    <definedName name="QB_ROW_446260" localSheetId="1" hidden="1">'Income Statement BvA'!$G$174</definedName>
    <definedName name="QB_ROW_446260" localSheetId="2" hidden="1">'Meeting Income Statement BvA'!$G$69</definedName>
    <definedName name="QB_ROW_45250" localSheetId="1" hidden="1">'Income Statement BvA'!$F$154</definedName>
    <definedName name="QB_ROW_45250" localSheetId="2" hidden="1">'Meeting Income Statement BvA'!$F$49</definedName>
    <definedName name="QB_ROW_46250" localSheetId="1" hidden="1">'Income Statement BvA'!$F$148</definedName>
    <definedName name="QB_ROW_46250" localSheetId="2" hidden="1">'Meeting Income Statement BvA'!$F$43</definedName>
    <definedName name="QB_ROW_491050" localSheetId="0" hidden="1">'Balance Sheet'!$F$40</definedName>
    <definedName name="QB_ROW_491350" localSheetId="0" hidden="1">'Balance Sheet'!$F$53</definedName>
    <definedName name="QB_ROW_494260" localSheetId="0" hidden="1">'Balance Sheet'!$G$47</definedName>
    <definedName name="QB_ROW_496050" localSheetId="0" hidden="1">'Balance Sheet'!$F$56</definedName>
    <definedName name="QB_ROW_496350" localSheetId="0" hidden="1">'Balance Sheet'!$F$65</definedName>
    <definedName name="QB_ROW_499040" localSheetId="0" hidden="1">'Balance Sheet'!$E$39</definedName>
    <definedName name="QB_ROW_499340" localSheetId="0" hidden="1">'Balance Sheet'!$E$54</definedName>
    <definedName name="QB_ROW_5011" localSheetId="0" hidden="1">'Balance Sheet'!$B$20</definedName>
    <definedName name="QB_ROW_503040" localSheetId="0" hidden="1">'Balance Sheet'!$E$29</definedName>
    <definedName name="QB_ROW_503340" localSheetId="0" hidden="1">'Balance Sheet'!$E$38</definedName>
    <definedName name="QB_ROW_520260" localSheetId="1" hidden="1">'Income Statement BvA'!$G$185</definedName>
    <definedName name="QB_ROW_52250" localSheetId="1" hidden="1">'Income Statement BvA'!$F$176</definedName>
    <definedName name="QB_ROW_52250" localSheetId="2" hidden="1">'Meeting Income Statement BvA'!$F$71</definedName>
    <definedName name="QB_ROW_526230" localSheetId="0" hidden="1">'Balance Sheet'!$D$9</definedName>
    <definedName name="QB_ROW_527250" localSheetId="1" hidden="1">'Income Statement BvA'!$F$189</definedName>
    <definedName name="QB_ROW_528250" localSheetId="1" hidden="1">'Income Statement BvA'!$F$35</definedName>
    <definedName name="QB_ROW_529260" localSheetId="1" hidden="1">'Income Statement BvA'!$G$198</definedName>
    <definedName name="QB_ROW_530240" localSheetId="0" hidden="1">'Balance Sheet'!$E$67</definedName>
    <definedName name="QB_ROW_5311" localSheetId="0" hidden="1">'Balance Sheet'!$B$23</definedName>
    <definedName name="QB_ROW_534260" localSheetId="1" hidden="1">'Income Statement BvA'!$G$199</definedName>
    <definedName name="QB_ROW_535250" localSheetId="1" hidden="1">'Income Statement BvA'!$F$36</definedName>
    <definedName name="QB_ROW_536260" localSheetId="1" hidden="1">'Income Statement BvA'!$G$78</definedName>
    <definedName name="QB_ROW_536260" localSheetId="2" hidden="1">'Meeting Income Statement BvA'!$G$19</definedName>
    <definedName name="QB_ROW_537040" localSheetId="1" hidden="1">'Income Statement BvA'!$E$15</definedName>
    <definedName name="QB_ROW_537340" localSheetId="1" hidden="1">'Income Statement BvA'!$E$20</definedName>
    <definedName name="QB_ROW_538250" localSheetId="1" hidden="1">'Income Statement BvA'!$F$16</definedName>
    <definedName name="QB_ROW_540250" localSheetId="1" hidden="1">'Income Statement BvA'!$F$17</definedName>
    <definedName name="QB_ROW_54050" localSheetId="1" hidden="1">'Income Statement BvA'!$F$168</definedName>
    <definedName name="QB_ROW_54050" localSheetId="2" hidden="1">'Meeting Income Statement BvA'!$F$63</definedName>
    <definedName name="QB_ROW_542250" localSheetId="1" hidden="1">'Income Statement BvA'!$F$18</definedName>
    <definedName name="QB_ROW_543040" localSheetId="1" hidden="1">'Income Statement BvA'!$E$21</definedName>
    <definedName name="QB_ROW_543340" localSheetId="1" hidden="1">'Income Statement BvA'!$E$26</definedName>
    <definedName name="QB_ROW_54350" localSheetId="1" hidden="1">'Income Statement BvA'!$F$170</definedName>
    <definedName name="QB_ROW_54350" localSheetId="2" hidden="1">'Meeting Income Statement BvA'!$F$65</definedName>
    <definedName name="QB_ROW_544250" localSheetId="1" hidden="1">'Income Statement BvA'!$F$25</definedName>
    <definedName name="QB_ROW_545250" localSheetId="1" hidden="1">'Income Statement BvA'!$F$24</definedName>
    <definedName name="QB_ROW_546250" localSheetId="1" hidden="1">'Income Statement BvA'!$F$23</definedName>
    <definedName name="QB_ROW_547250" localSheetId="1" hidden="1">'Income Statement BvA'!$F$22</definedName>
    <definedName name="QB_ROW_548250" localSheetId="1" hidden="1">'Income Statement BvA'!$F$160</definedName>
    <definedName name="QB_ROW_548250" localSheetId="2" hidden="1">'Meeting Income Statement BvA'!$F$55</definedName>
    <definedName name="QB_ROW_549260" localSheetId="1" hidden="1">'Income Statement BvA'!$G$169</definedName>
    <definedName name="QB_ROW_549260" localSheetId="2" hidden="1">'Meeting Income Statement BvA'!$G$64</definedName>
    <definedName name="QB_ROW_55050" localSheetId="1" hidden="1">'Income Statement BvA'!$F$171</definedName>
    <definedName name="QB_ROW_55050" localSheetId="2" hidden="1">'Meeting Income Statement BvA'!$F$66</definedName>
    <definedName name="QB_ROW_551250" localSheetId="1" hidden="1">'Income Statement BvA'!$F$161</definedName>
    <definedName name="QB_ROW_551250" localSheetId="2" hidden="1">'Meeting Income Statement BvA'!$F$56</definedName>
    <definedName name="QB_ROW_552250" localSheetId="1" hidden="1">'Income Statement BvA'!$F$37</definedName>
    <definedName name="QB_ROW_553250" localSheetId="1" hidden="1">'Income Statement BvA'!$F$38</definedName>
    <definedName name="QB_ROW_55350" localSheetId="1" hidden="1">'Income Statement BvA'!$F$175</definedName>
    <definedName name="QB_ROW_55350" localSheetId="2" hidden="1">'Meeting Income Statement BvA'!$F$70</definedName>
    <definedName name="QB_ROW_554250" localSheetId="1" hidden="1">'Income Statement BvA'!$F$58</definedName>
    <definedName name="QB_ROW_555250" localSheetId="1" hidden="1">'Income Statement BvA'!$F$39</definedName>
    <definedName name="QB_ROW_556240" localSheetId="0" hidden="1">'Balance Sheet'!$E$92</definedName>
    <definedName name="QB_ROW_558040" localSheetId="1" hidden="1">'Income Statement BvA'!$E$57</definedName>
    <definedName name="QB_ROW_558340" localSheetId="1" hidden="1">'Income Statement BvA'!$E$65</definedName>
    <definedName name="QB_ROW_560240" localSheetId="0" hidden="1">'Balance Sheet'!$E$93</definedName>
    <definedName name="QB_ROW_561250" localSheetId="1" hidden="1">'Income Statement BvA'!$F$40</definedName>
    <definedName name="QB_ROW_567240" localSheetId="1" hidden="1">'Income Statement BvA'!$E$247</definedName>
    <definedName name="QB_ROW_568250" localSheetId="1" hidden="1">'Income Statement BvA'!$F$59</definedName>
    <definedName name="QB_ROW_573260" localSheetId="1" hidden="1">'Income Statement BvA'!$G$72</definedName>
    <definedName name="QB_ROW_573260" localSheetId="2" hidden="1">'Meeting Income Statement BvA'!$G$13</definedName>
    <definedName name="QB_ROW_575030" localSheetId="1" hidden="1">'Income Statement BvA'!$D$219</definedName>
    <definedName name="QB_ROW_575330" localSheetId="1" hidden="1">'Income Statement BvA'!$D$232</definedName>
    <definedName name="QB_ROW_576250" localSheetId="1" hidden="1">'Income Statement BvA'!$F$41</definedName>
    <definedName name="QB_ROW_577250" localSheetId="1" hidden="1">'Income Statement BvA'!$F$44</definedName>
    <definedName name="QB_ROW_578250" localSheetId="1" hidden="1">'Income Statement BvA'!$F$43</definedName>
    <definedName name="QB_ROW_579250" localSheetId="1" hidden="1">'Income Statement BvA'!$F$42</definedName>
    <definedName name="QB_ROW_582050" localSheetId="1" hidden="1">'Income Statement BvA'!$F$113</definedName>
    <definedName name="QB_ROW_582350" localSheetId="1" hidden="1">'Income Statement BvA'!$F$121</definedName>
    <definedName name="QB_ROW_583260" localSheetId="1" hidden="1">'Income Statement BvA'!$G$114</definedName>
    <definedName name="QB_ROW_584260" localSheetId="1" hidden="1">'Income Statement BvA'!$G$115</definedName>
    <definedName name="QB_ROW_587050" localSheetId="1" hidden="1">'Income Statement BvA'!$F$133</definedName>
    <definedName name="QB_ROW_587050" localSheetId="2" hidden="1">'Meeting Income Statement BvA'!$F$28</definedName>
    <definedName name="QB_ROW_587350" localSheetId="1" hidden="1">'Income Statement BvA'!$F$139</definedName>
    <definedName name="QB_ROW_587350" localSheetId="2" hidden="1">'Meeting Income Statement BvA'!$F$34</definedName>
    <definedName name="QB_ROW_588260" localSheetId="1" hidden="1">'Income Statement BvA'!$G$134</definedName>
    <definedName name="QB_ROW_588260" localSheetId="2" hidden="1">'Meeting Income Statement BvA'!$G$29</definedName>
    <definedName name="QB_ROW_589260" localSheetId="1" hidden="1">'Income Statement BvA'!$G$135</definedName>
    <definedName name="QB_ROW_589260" localSheetId="2" hidden="1">'Meeting Income Statement BvA'!$G$30</definedName>
    <definedName name="QB_ROW_590260" localSheetId="1" hidden="1">'Income Statement BvA'!$G$136</definedName>
    <definedName name="QB_ROW_590260" localSheetId="2" hidden="1">'Meeting Income Statement BvA'!$G$31</definedName>
    <definedName name="QB_ROW_591260" localSheetId="1" hidden="1">'Income Statement BvA'!$G$137</definedName>
    <definedName name="QB_ROW_591260" localSheetId="2" hidden="1">'Meeting Income Statement BvA'!$G$32</definedName>
    <definedName name="QB_ROW_596050" localSheetId="1" hidden="1">'Income Statement BvA'!$F$162</definedName>
    <definedName name="QB_ROW_596050" localSheetId="2" hidden="1">'Meeting Income Statement BvA'!$F$57</definedName>
    <definedName name="QB_ROW_596350" localSheetId="1" hidden="1">'Income Statement BvA'!$F$167</definedName>
    <definedName name="QB_ROW_596350" localSheetId="2" hidden="1">'Meeting Income Statement BvA'!$F$62</definedName>
    <definedName name="QB_ROW_597260" localSheetId="1" hidden="1">'Income Statement BvA'!$G$163</definedName>
    <definedName name="QB_ROW_597260" localSheetId="2" hidden="1">'Meeting Income Statement BvA'!$G$58</definedName>
    <definedName name="QB_ROW_598260" localSheetId="1" hidden="1">'Income Statement BvA'!$G$164</definedName>
    <definedName name="QB_ROW_598260" localSheetId="2" hidden="1">'Meeting Income Statement BvA'!$G$59</definedName>
    <definedName name="QB_ROW_599260" localSheetId="1" hidden="1">'Income Statement BvA'!$G$165</definedName>
    <definedName name="QB_ROW_599260" localSheetId="2" hidden="1">'Meeting Income Statement BvA'!$G$60</definedName>
    <definedName name="QB_ROW_601240" localSheetId="1" hidden="1">'Income Statement BvA'!$E$244</definedName>
    <definedName name="QB_ROW_604250" localSheetId="1" hidden="1">'Income Statement BvA'!$F$155</definedName>
    <definedName name="QB_ROW_604250" localSheetId="2" hidden="1">'Meeting Income Statement BvA'!$F$50</definedName>
    <definedName name="QB_ROW_605250" localSheetId="1" hidden="1">'Income Statement BvA'!$F$180</definedName>
    <definedName name="QB_ROW_606260" localSheetId="1" hidden="1">'Income Statement BvA'!$G$138</definedName>
    <definedName name="QB_ROW_606260" localSheetId="2" hidden="1">'Meeting Income Statement BvA'!$G$33</definedName>
    <definedName name="QB_ROW_607250" localSheetId="1" hidden="1">'Income Statement BvA'!$F$60</definedName>
    <definedName name="QB_ROW_608250" localSheetId="1" hidden="1">'Income Statement BvA'!$F$61</definedName>
    <definedName name="QB_ROW_609260" localSheetId="1" hidden="1">'Income Statement BvA'!$G$117</definedName>
    <definedName name="QB_ROW_610260" localSheetId="1" hidden="1">'Income Statement BvA'!$G$116</definedName>
    <definedName name="QB_ROW_611250" localSheetId="1" hidden="1">'Income Statement BvA'!$F$45</definedName>
    <definedName name="QB_ROW_612250" localSheetId="1" hidden="1">'Income Statement BvA'!$F$46</definedName>
    <definedName name="QB_ROW_613250" localSheetId="1" hidden="1">'Income Statement BvA'!$F$47</definedName>
    <definedName name="QB_ROW_618260" localSheetId="0" hidden="1">'Balance Sheet'!$G$35</definedName>
    <definedName name="QB_ROW_623260" localSheetId="1" hidden="1">'Income Statement BvA'!$G$141</definedName>
    <definedName name="QB_ROW_623260" localSheetId="2" hidden="1">'Meeting Income Statement BvA'!$G$36</definedName>
    <definedName name="QB_ROW_625260" localSheetId="1" hidden="1">'Income Statement BvA'!$G$166</definedName>
    <definedName name="QB_ROW_625260" localSheetId="2" hidden="1">'Meeting Income Statement BvA'!$G$61</definedName>
    <definedName name="QB_ROW_627250" localSheetId="1" hidden="1">'Income Statement BvA'!$F$74</definedName>
    <definedName name="QB_ROW_627250" localSheetId="2" hidden="1">'Meeting Income Statement BvA'!$F$15</definedName>
    <definedName name="QB_ROW_628250" localSheetId="1" hidden="1">'Income Statement BvA'!$F$265</definedName>
    <definedName name="QB_ROW_629250" localSheetId="1" hidden="1">'Income Statement BvA'!$F$240</definedName>
    <definedName name="QB_ROW_631260" localSheetId="1" hidden="1">'Income Statement BvA'!$G$125</definedName>
    <definedName name="QB_ROW_632250" localSheetId="1" hidden="1">'Income Statement BvA'!$F$62</definedName>
    <definedName name="QB_ROW_633260" localSheetId="1" hidden="1">'Income Statement BvA'!$G$118</definedName>
    <definedName name="QB_ROW_635340" localSheetId="1" hidden="1">'Income Statement BvA'!$E$234</definedName>
    <definedName name="QB_ROW_636240" localSheetId="1" hidden="1">'Income Statement BvA'!$E$263</definedName>
    <definedName name="QB_ROW_637250" localSheetId="1" hidden="1">'Income Statement BvA'!$F$48</definedName>
    <definedName name="QB_ROW_638240" localSheetId="1" hidden="1">'Income Statement BvA'!$E$236</definedName>
    <definedName name="QB_ROW_642250" localSheetId="1" hidden="1">'Income Statement BvA'!$F$28</definedName>
    <definedName name="QB_ROW_644250" localSheetId="1" hidden="1">'Income Statement BvA'!$F$49</definedName>
    <definedName name="QB_ROW_645250" localSheetId="1" hidden="1">'Income Statement BvA'!$F$50</definedName>
    <definedName name="QB_ROW_646250" localSheetId="1" hidden="1">'Income Statement BvA'!$F$51</definedName>
    <definedName name="QB_ROW_647250" localSheetId="1" hidden="1">'Income Statement BvA'!$F$63</definedName>
    <definedName name="QB_ROW_648260" localSheetId="1" hidden="1">'Income Statement BvA'!$G$119</definedName>
    <definedName name="QB_ROW_649250" localSheetId="1" hidden="1">'Income Statement BvA'!$F$195</definedName>
    <definedName name="QB_ROW_650240" localSheetId="0" hidden="1">'Balance Sheet'!$E$94</definedName>
    <definedName name="QB_ROW_651240" localSheetId="0" hidden="1">'Balance Sheet'!$E$95</definedName>
    <definedName name="QB_ROW_652240" localSheetId="0" hidden="1">'Balance Sheet'!$E$96</definedName>
    <definedName name="QB_ROW_653240" localSheetId="0" hidden="1">'Balance Sheet'!$E$97</definedName>
    <definedName name="QB_ROW_654240" localSheetId="1" hidden="1">'Income Statement BvA'!$E$237</definedName>
    <definedName name="QB_ROW_655240" localSheetId="1" hidden="1">'Income Statement BvA'!$E$238</definedName>
    <definedName name="QB_ROW_666250" localSheetId="1" hidden="1">'Income Statement BvA'!$F$52</definedName>
    <definedName name="QB_ROW_667250" localSheetId="1" hidden="1">'Income Statement BvA'!$F$53</definedName>
    <definedName name="QB_ROW_668250" localSheetId="1" hidden="1">'Income Statement BvA'!$F$54</definedName>
    <definedName name="QB_ROW_669250" localSheetId="1" hidden="1">'Income Statement BvA'!$F$55</definedName>
    <definedName name="QB_ROW_670250" localSheetId="1" hidden="1">'Income Statement BvA'!$F$64</definedName>
    <definedName name="QB_ROW_671260" localSheetId="1" hidden="1">'Income Statement BvA'!$G$120</definedName>
    <definedName name="QB_ROW_672260" localSheetId="1" hidden="1">'Income Statement BvA'!$G$102</definedName>
    <definedName name="QB_ROW_674260" localSheetId="0" hidden="1">'Balance Sheet'!$G$36</definedName>
    <definedName name="QB_ROW_675260" localSheetId="1" hidden="1">'Income Statement BvA'!$G$79</definedName>
    <definedName name="QB_ROW_675260" localSheetId="2" hidden="1">'Meeting Income Statement BvA'!$G$20</definedName>
    <definedName name="QB_ROW_676250" localSheetId="1" hidden="1">'Income Statement BvA'!$F$75</definedName>
    <definedName name="QB_ROW_676250" localSheetId="2" hidden="1">'Meeting Income Statement BvA'!$F$16</definedName>
    <definedName name="QB_ROW_68040" localSheetId="1" hidden="1">'Income Statement BvA'!$E$182</definedName>
    <definedName name="QB_ROW_68340" localSheetId="1" hidden="1">'Income Statement BvA'!$E$214</definedName>
    <definedName name="QB_ROW_69250" localSheetId="1" hidden="1">'Income Statement BvA'!$F$183</definedName>
    <definedName name="QB_ROW_7001" localSheetId="0" hidden="1">'Balance Sheet'!$A$25</definedName>
    <definedName name="QB_ROW_70250" localSheetId="1" hidden="1">'Income Statement BvA'!$F$207</definedName>
    <definedName name="QB_ROW_71250" localSheetId="1" hidden="1">'Income Statement BvA'!$F$208</definedName>
    <definedName name="QB_ROW_72250" localSheetId="1" hidden="1">'Income Statement BvA'!$F$209</definedName>
    <definedName name="QB_ROW_7301" localSheetId="0" hidden="1">'Balance Sheet'!$A$102</definedName>
    <definedName name="QB_ROW_73050" localSheetId="1" hidden="1">'Income Statement BvA'!$F$210</definedName>
    <definedName name="QB_ROW_73350" localSheetId="1" hidden="1">'Income Statement BvA'!$F$212</definedName>
    <definedName name="QB_ROW_75050" localSheetId="1" hidden="1">'Income Statement BvA'!$F$184</definedName>
    <definedName name="QB_ROW_75260" localSheetId="1" hidden="1">'Income Statement BvA'!$G$186</definedName>
    <definedName name="QB_ROW_75350" localSheetId="1" hidden="1">'Income Statement BvA'!$F$187</definedName>
    <definedName name="QB_ROW_76250" localSheetId="1" hidden="1">'Income Statement BvA'!$F$188</definedName>
    <definedName name="QB_ROW_78250" localSheetId="1" hidden="1">'Income Statement BvA'!$F$190</definedName>
    <definedName name="QB_ROW_79250" localSheetId="1" hidden="1">'Income Statement BvA'!$F$191</definedName>
    <definedName name="QB_ROW_8011" localSheetId="0" hidden="1">'Balance Sheet'!$B$26</definedName>
    <definedName name="QB_ROW_80250" localSheetId="1" hidden="1">'Income Statement BvA'!$F$192</definedName>
    <definedName name="QB_ROW_8311" localSheetId="0" hidden="1">'Balance Sheet'!$B$70</definedName>
    <definedName name="QB_ROW_84250" localSheetId="1" hidden="1">'Income Statement BvA'!$F$194</definedName>
    <definedName name="QB_ROW_85050" localSheetId="1" hidden="1">'Income Statement BvA'!$F$197</definedName>
    <definedName name="QB_ROW_85350" localSheetId="1" hidden="1">'Income Statement BvA'!$F$205</definedName>
    <definedName name="QB_ROW_86321" localSheetId="1" hidden="1">'Income Statement BvA'!$C$85</definedName>
    <definedName name="QB_ROW_86321" localSheetId="2" hidden="1">'Meeting Income Statement BvA'!$C$25</definedName>
    <definedName name="QB_ROW_88250" localSheetId="1" hidden="1">'Income Statement BvA'!$F$206</definedName>
    <definedName name="QB_ROW_89250" localSheetId="1" hidden="1">'Income Statement BvA'!$F$213</definedName>
    <definedName name="QB_ROW_9021" localSheetId="0" hidden="1">'Balance Sheet'!$C$27</definedName>
    <definedName name="QB_ROW_90260" localSheetId="1" hidden="1">'Income Statement BvA'!$G$129</definedName>
    <definedName name="QB_ROW_9321" localSheetId="0" hidden="1">'Balance Sheet'!$C$69</definedName>
    <definedName name="QB_ROW_96050" localSheetId="0" hidden="1">'Balance Sheet'!$F$30</definedName>
    <definedName name="QB_ROW_96350" localSheetId="0" hidden="1">'Balance Sheet'!$F$37</definedName>
    <definedName name="QB_ROW_98040" localSheetId="1" hidden="1">'Income Statement BvA'!$E$27</definedName>
    <definedName name="QB_ROW_98340" localSheetId="1" hidden="1">'Income Statement BvA'!$E$33</definedName>
    <definedName name="QB_SUBTITLE_3" localSheetId="0" hidden="1">'Balance Sheet'!$A$3</definedName>
    <definedName name="QB_SUBTITLE_3" localSheetId="1" hidden="1">'Income Statement BvA'!$A$3</definedName>
    <definedName name="QB_SUBTITLE_3" localSheetId="2" hidden="1">'Meeting Income Statement BvA'!$A$3</definedName>
    <definedName name="QB_TIME_5" localSheetId="0" hidden="1">'Balance Sheet'!$I$1</definedName>
    <definedName name="QB_TIME_5" localSheetId="1" hidden="1">'Income Statement BvA'!$L$1</definedName>
    <definedName name="QB_TIME_5" localSheetId="2" hidden="1">'Meeting Income Statement BvA'!#REF!</definedName>
    <definedName name="QB_TITLE_2" localSheetId="0" hidden="1">'Balance Sheet'!$A$2</definedName>
    <definedName name="QB_TITLE_2" localSheetId="1" hidden="1">'Income Statement BvA'!$A$2</definedName>
    <definedName name="QB_TITLE_2" localSheetId="2" hidden="1">'Meeting Income Statement BvA'!$A$2</definedName>
    <definedName name="QBCANSUPPORTUPDATE" localSheetId="0">TRUE</definedName>
    <definedName name="QBCANSUPPORTUPDATE" localSheetId="1">TRUE</definedName>
    <definedName name="QBCANSUPPORTUPDATE" localSheetId="2">TRUE</definedName>
    <definedName name="QBCOMPANYFILENAME" localSheetId="0">"D:\Project\ASI\Finance\Accounting\American Society for Indexing.QBW"</definedName>
    <definedName name="QBCOMPANYFILENAME" localSheetId="1">"D:\Project\ASI\Finance\Accounting\American Society for Indexing.QBW"</definedName>
    <definedName name="QBCOMPANYFILENAME" localSheetId="2">"D:\Project\ASI\Finance\Accounting\American Society for Indexing.QBW"</definedName>
    <definedName name="QBENDDATE" localSheetId="0">20190331</definedName>
    <definedName name="QBENDDATE" localSheetId="1">20190331</definedName>
    <definedName name="QBENDDATE" localSheetId="2">20191231</definedName>
    <definedName name="QBHEADERSONSCREEN" localSheetId="0">TRUE</definedName>
    <definedName name="QBHEADERSONSCREEN" localSheetId="1">TRUE</definedName>
    <definedName name="QBHEADERSONSCREEN" localSheetId="2">TRUE</definedName>
    <definedName name="QBMETADATASIZE" localSheetId="0">5802</definedName>
    <definedName name="QBMETADATASIZE" localSheetId="1">5802</definedName>
    <definedName name="QBMETADATASIZE" localSheetId="2">6174</definedName>
    <definedName name="QBPRESERVECOLOR" localSheetId="0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1">TRUE</definedName>
    <definedName name="QBPRESERVEROWHEIGHT" localSheetId="2">TRUE</definedName>
    <definedName name="QBPRESERVESPACE" localSheetId="0">FALSE</definedName>
    <definedName name="QBPRESERVESPACE" localSheetId="1">FALSE</definedName>
    <definedName name="QBPRESERVESPACE" localSheetId="2">FALSE</definedName>
    <definedName name="QBREPORTCOLAXIS" localSheetId="0">0</definedName>
    <definedName name="QBREPORTCOLAXIS" localSheetId="1">0</definedName>
    <definedName name="QBREPORTCOLAXIS" localSheetId="2">0</definedName>
    <definedName name="QBREPORTCOMPANYID" localSheetId="0">"136f2da868ba4289beab7eb5d8bb3d2e"</definedName>
    <definedName name="QBREPORTCOMPANYID" localSheetId="1">"136f2da868ba4289beab7eb5d8bb3d2e"</definedName>
    <definedName name="QBREPORTCOMPANYID" localSheetId="2">"136f2da868ba4289beab7eb5d8bb3d2e"</definedName>
    <definedName name="QBREPORTCOMPARECOL_ANNUALBUDGET" localSheetId="0">FALSE</definedName>
    <definedName name="QBREPORTCOMPARECOL_ANNUALBUDGET" localSheetId="1">TRUE</definedName>
    <definedName name="QBREPORTCOMPARECOL_ANNUALBUDGET" localSheetId="2">TRUE</definedName>
    <definedName name="QBREPORTCOMPARECOL_AVGCOGS" localSheetId="0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1">FALSE</definedName>
    <definedName name="QBREPORTCOMPARECOL_BUDDIFF" localSheetId="2">FALSE</definedName>
    <definedName name="QBREPORTCOMPARECOL_BUDGET" localSheetId="0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1">FALSE</definedName>
    <definedName name="QBREPORTCOMPARECOL_PREVPERIOD" localSheetId="2">FALSE</definedName>
    <definedName name="QBREPORTCOMPARECOL_PREVYEAR" localSheetId="0">TRUE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1">TRUE</definedName>
    <definedName name="QBREPORTCOMPARECOL_YTD" localSheetId="2">TRUE</definedName>
    <definedName name="QBREPORTCOMPARECOL_YTDBUDGET" localSheetId="0">FALSE</definedName>
    <definedName name="QBREPORTCOMPARECOL_YTDBUDGET" localSheetId="1">TRUE</definedName>
    <definedName name="QBREPORTCOMPARECOL_YTDBUDGET" localSheetId="2">TRUE</definedName>
    <definedName name="QBREPORTCOMPARECOL_YTDPCT" localSheetId="0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1">11</definedName>
    <definedName name="QBREPORTROWAXIS" localSheetId="2">11</definedName>
    <definedName name="QBREPORTSUBCOLAXIS" localSheetId="0">24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1">273</definedName>
    <definedName name="QBREPORTTYPE" localSheetId="2">273</definedName>
    <definedName name="QBROWHEADERS" localSheetId="0">7</definedName>
    <definedName name="QBROWHEADERS" localSheetId="1">8</definedName>
    <definedName name="QBROWHEADERS" localSheetId="2">7</definedName>
    <definedName name="QBSTARTDATE" localSheetId="0">20190301</definedName>
    <definedName name="QBSTARTDATE" localSheetId="1">20190301</definedName>
    <definedName name="QBSTARTDATE" localSheetId="2">20190101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3" i="1"/>
  <c r="I14" i="1"/>
  <c r="J15" i="1"/>
  <c r="J17" i="1"/>
  <c r="J19" i="1"/>
  <c r="I21" i="1"/>
  <c r="J22" i="1"/>
  <c r="J29" i="1"/>
  <c r="J30" i="1"/>
  <c r="J31" i="1"/>
  <c r="J32" i="1"/>
  <c r="J33" i="1"/>
  <c r="I34" i="1"/>
  <c r="J34" i="1" s="1"/>
  <c r="J36" i="1"/>
  <c r="J37" i="1"/>
  <c r="J38" i="1"/>
  <c r="J39" i="1"/>
  <c r="J40" i="1"/>
  <c r="I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8" i="1"/>
  <c r="J59" i="1"/>
  <c r="J60" i="1"/>
  <c r="J61" i="1"/>
  <c r="I62" i="1"/>
  <c r="J62" i="1" s="1"/>
  <c r="J64" i="1"/>
  <c r="I65" i="1"/>
  <c r="J65" i="1" s="1"/>
  <c r="J67" i="1"/>
  <c r="J68" i="1"/>
  <c r="J69" i="1"/>
  <c r="I70" i="1"/>
  <c r="J71" i="1"/>
  <c r="J72" i="1"/>
  <c r="I98" i="3"/>
  <c r="H98" i="3"/>
  <c r="I85" i="3"/>
  <c r="I99" i="3" s="1"/>
  <c r="I101" i="3" s="1"/>
  <c r="H85" i="3"/>
  <c r="H99" i="3" s="1"/>
  <c r="H101" i="3" s="1"/>
  <c r="I65" i="3"/>
  <c r="I66" i="3" s="1"/>
  <c r="H65" i="3"/>
  <c r="H66" i="3" s="1"/>
  <c r="I53" i="3"/>
  <c r="I54" i="3" s="1"/>
  <c r="H53" i="3"/>
  <c r="H54" i="3" s="1"/>
  <c r="I37" i="3"/>
  <c r="I38" i="3" s="1"/>
  <c r="H37" i="3"/>
  <c r="H38" i="3" s="1"/>
  <c r="I23" i="3"/>
  <c r="H23" i="3"/>
  <c r="I18" i="3"/>
  <c r="H18" i="3"/>
  <c r="I17" i="3"/>
  <c r="H17" i="3"/>
  <c r="I11" i="3"/>
  <c r="I19" i="3" s="1"/>
  <c r="I24" i="3" s="1"/>
  <c r="H11" i="3"/>
  <c r="H19" i="3" s="1"/>
  <c r="H24" i="3" s="1"/>
  <c r="J273" i="2"/>
  <c r="I273" i="2"/>
  <c r="J267" i="2"/>
  <c r="J268" i="2" s="1"/>
  <c r="I267" i="2"/>
  <c r="I268" i="2" s="1"/>
  <c r="J258" i="2"/>
  <c r="I258" i="2"/>
  <c r="J242" i="2"/>
  <c r="J248" i="2" s="1"/>
  <c r="I242" i="2"/>
  <c r="I248" i="2" s="1"/>
  <c r="J232" i="2"/>
  <c r="I232" i="2"/>
  <c r="L213" i="2"/>
  <c r="K212" i="2"/>
  <c r="L212" i="2" s="1"/>
  <c r="J212" i="2"/>
  <c r="I212" i="2"/>
  <c r="L211" i="2"/>
  <c r="L209" i="2"/>
  <c r="L208" i="2"/>
  <c r="L207" i="2"/>
  <c r="L206" i="2"/>
  <c r="K205" i="2"/>
  <c r="J205" i="2"/>
  <c r="I205" i="2"/>
  <c r="L204" i="2"/>
  <c r="L203" i="2"/>
  <c r="L202" i="2"/>
  <c r="L201" i="2"/>
  <c r="L200" i="2"/>
  <c r="L199" i="2"/>
  <c r="L198" i="2"/>
  <c r="L196" i="2"/>
  <c r="L195" i="2"/>
  <c r="L194" i="2"/>
  <c r="L193" i="2"/>
  <c r="L192" i="2"/>
  <c r="L191" i="2"/>
  <c r="L190" i="2"/>
  <c r="L189" i="2"/>
  <c r="L188" i="2"/>
  <c r="K187" i="2"/>
  <c r="J187" i="2"/>
  <c r="I187" i="2"/>
  <c r="L186" i="2"/>
  <c r="L185" i="2"/>
  <c r="L183" i="2"/>
  <c r="K181" i="2"/>
  <c r="J181" i="2"/>
  <c r="I181" i="2"/>
  <c r="L180" i="2"/>
  <c r="L177" i="2"/>
  <c r="L176" i="2"/>
  <c r="K175" i="2"/>
  <c r="J175" i="2"/>
  <c r="I175" i="2"/>
  <c r="L174" i="2"/>
  <c r="L173" i="2"/>
  <c r="L172" i="2"/>
  <c r="K170" i="2"/>
  <c r="J170" i="2"/>
  <c r="I170" i="2"/>
  <c r="L169" i="2"/>
  <c r="K167" i="2"/>
  <c r="J167" i="2"/>
  <c r="I167" i="2"/>
  <c r="L166" i="2"/>
  <c r="L165" i="2"/>
  <c r="L164" i="2"/>
  <c r="L163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K146" i="2"/>
  <c r="J146" i="2"/>
  <c r="I146" i="2"/>
  <c r="L145" i="2"/>
  <c r="L144" i="2"/>
  <c r="L143" i="2"/>
  <c r="L142" i="2"/>
  <c r="L141" i="2"/>
  <c r="K139" i="2"/>
  <c r="J139" i="2"/>
  <c r="I139" i="2"/>
  <c r="L138" i="2"/>
  <c r="L137" i="2"/>
  <c r="L136" i="2"/>
  <c r="L135" i="2"/>
  <c r="L134" i="2"/>
  <c r="K130" i="2"/>
  <c r="J130" i="2"/>
  <c r="I130" i="2"/>
  <c r="L129" i="2"/>
  <c r="K127" i="2"/>
  <c r="J127" i="2"/>
  <c r="L127" i="2" s="1"/>
  <c r="I127" i="2"/>
  <c r="L126" i="2"/>
  <c r="L125" i="2"/>
  <c r="L124" i="2"/>
  <c r="L123" i="2"/>
  <c r="K121" i="2"/>
  <c r="J121" i="2"/>
  <c r="I121" i="2"/>
  <c r="L120" i="2"/>
  <c r="L119" i="2"/>
  <c r="L118" i="2"/>
  <c r="L117" i="2"/>
  <c r="L116" i="2"/>
  <c r="L115" i="2"/>
  <c r="L111" i="2"/>
  <c r="L110" i="2"/>
  <c r="K109" i="2"/>
  <c r="K112" i="2" s="1"/>
  <c r="J109" i="2"/>
  <c r="J112" i="2" s="1"/>
  <c r="I109" i="2"/>
  <c r="I112" i="2" s="1"/>
  <c r="L108" i="2"/>
  <c r="L107" i="2"/>
  <c r="L105" i="2"/>
  <c r="K103" i="2"/>
  <c r="J103" i="2"/>
  <c r="I103" i="2"/>
  <c r="L102" i="2"/>
  <c r="L101" i="2"/>
  <c r="L100" i="2"/>
  <c r="L99" i="2"/>
  <c r="L98" i="2"/>
  <c r="K96" i="2"/>
  <c r="J96" i="2"/>
  <c r="I96" i="2"/>
  <c r="L95" i="2"/>
  <c r="L94" i="2"/>
  <c r="K91" i="2"/>
  <c r="J91" i="2"/>
  <c r="I91" i="2"/>
  <c r="L90" i="2"/>
  <c r="L89" i="2"/>
  <c r="L83" i="2"/>
  <c r="L81" i="2"/>
  <c r="K80" i="2"/>
  <c r="L80" i="2" s="1"/>
  <c r="J80" i="2"/>
  <c r="I80" i="2"/>
  <c r="L78" i="2"/>
  <c r="L76" i="2"/>
  <c r="L74" i="2"/>
  <c r="K73" i="2"/>
  <c r="L73" i="2" s="1"/>
  <c r="J73" i="2"/>
  <c r="J82" i="2" s="1"/>
  <c r="I73" i="2"/>
  <c r="L72" i="2"/>
  <c r="L70" i="2"/>
  <c r="L69" i="2"/>
  <c r="L68" i="2"/>
  <c r="L66" i="2"/>
  <c r="K65" i="2"/>
  <c r="J65" i="2"/>
  <c r="I65" i="2"/>
  <c r="L64" i="2"/>
  <c r="L63" i="2"/>
  <c r="L62" i="2"/>
  <c r="L61" i="2"/>
  <c r="L60" i="2"/>
  <c r="L59" i="2"/>
  <c r="L58" i="2"/>
  <c r="K56" i="2"/>
  <c r="L56" i="2" s="1"/>
  <c r="J56" i="2"/>
  <c r="I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5" i="2"/>
  <c r="K33" i="2"/>
  <c r="L33" i="2" s="1"/>
  <c r="J33" i="2"/>
  <c r="I33" i="2"/>
  <c r="L32" i="2"/>
  <c r="L31" i="2"/>
  <c r="L30" i="2"/>
  <c r="L29" i="2"/>
  <c r="L28" i="2"/>
  <c r="K26" i="2"/>
  <c r="J26" i="2"/>
  <c r="I26" i="2"/>
  <c r="L25" i="2"/>
  <c r="L24" i="2"/>
  <c r="L23" i="2"/>
  <c r="L22" i="2"/>
  <c r="K20" i="2"/>
  <c r="J20" i="2"/>
  <c r="I20" i="2"/>
  <c r="L19" i="2"/>
  <c r="L18" i="2"/>
  <c r="L17" i="2"/>
  <c r="L16" i="2"/>
  <c r="K14" i="2"/>
  <c r="J14" i="2"/>
  <c r="I14" i="2"/>
  <c r="L13" i="2"/>
  <c r="L12" i="2"/>
  <c r="L11" i="2"/>
  <c r="L10" i="2"/>
  <c r="L9" i="2"/>
  <c r="H70" i="1"/>
  <c r="H65" i="1"/>
  <c r="H62" i="1"/>
  <c r="H41" i="1"/>
  <c r="H34" i="1"/>
  <c r="H21" i="1"/>
  <c r="J21" i="1" s="1"/>
  <c r="H14" i="1"/>
  <c r="J70" i="1" l="1"/>
  <c r="J41" i="1"/>
  <c r="H73" i="1"/>
  <c r="H74" i="1" s="1"/>
  <c r="J14" i="1"/>
  <c r="I23" i="1"/>
  <c r="H23" i="1"/>
  <c r="H24" i="1" s="1"/>
  <c r="H25" i="1" s="1"/>
  <c r="I73" i="1"/>
  <c r="L20" i="2"/>
  <c r="L167" i="2"/>
  <c r="I214" i="2"/>
  <c r="I82" i="2"/>
  <c r="L103" i="2"/>
  <c r="L130" i="2"/>
  <c r="L146" i="2"/>
  <c r="K214" i="2"/>
  <c r="K82" i="2"/>
  <c r="L82" i="2" s="1"/>
  <c r="L96" i="2"/>
  <c r="L139" i="2"/>
  <c r="L181" i="2"/>
  <c r="L187" i="2"/>
  <c r="L205" i="2"/>
  <c r="J84" i="2"/>
  <c r="J85" i="2" s="1"/>
  <c r="K131" i="2"/>
  <c r="L112" i="2"/>
  <c r="L170" i="2"/>
  <c r="L175" i="2"/>
  <c r="I274" i="2"/>
  <c r="L26" i="2"/>
  <c r="L91" i="2"/>
  <c r="L121" i="2"/>
  <c r="I178" i="2"/>
  <c r="J214" i="2"/>
  <c r="L214" i="2" s="1"/>
  <c r="J274" i="2"/>
  <c r="H68" i="3"/>
  <c r="H69" i="3" s="1"/>
  <c r="H70" i="3" s="1"/>
  <c r="H102" i="3" s="1"/>
  <c r="I68" i="3"/>
  <c r="I69" i="3" s="1"/>
  <c r="I70" i="3" s="1"/>
  <c r="I102" i="3" s="1"/>
  <c r="I131" i="2"/>
  <c r="I259" i="2"/>
  <c r="J259" i="2"/>
  <c r="J275" i="2" s="1"/>
  <c r="J131" i="2"/>
  <c r="J215" i="2" s="1"/>
  <c r="J178" i="2"/>
  <c r="L14" i="2"/>
  <c r="I84" i="2"/>
  <c r="I85" i="2" s="1"/>
  <c r="L109" i="2"/>
  <c r="K178" i="2"/>
  <c r="L178" i="2" s="1"/>
  <c r="L65" i="2"/>
  <c r="H75" i="1" l="1"/>
  <c r="H76" i="1" s="1"/>
  <c r="I74" i="1"/>
  <c r="J74" i="1" s="1"/>
  <c r="J73" i="1"/>
  <c r="I24" i="1"/>
  <c r="J23" i="1"/>
  <c r="I275" i="2"/>
  <c r="K84" i="2"/>
  <c r="K85" i="2" s="1"/>
  <c r="K216" i="2" s="1"/>
  <c r="I215" i="2"/>
  <c r="I216" i="2"/>
  <c r="J216" i="2"/>
  <c r="J276" i="2" s="1"/>
  <c r="L84" i="2"/>
  <c r="L131" i="2"/>
  <c r="K215" i="2"/>
  <c r="L215" i="2" s="1"/>
  <c r="I25" i="1" l="1"/>
  <c r="J24" i="1"/>
  <c r="L85" i="2"/>
  <c r="I276" i="2"/>
  <c r="L216" i="2"/>
  <c r="K276" i="2"/>
  <c r="L276" i="2" s="1"/>
  <c r="J25" i="1" l="1"/>
  <c r="I75" i="1"/>
  <c r="J75" i="1" l="1"/>
  <c r="I76" i="1"/>
  <c r="J76" i="1" s="1"/>
</calcChain>
</file>

<file path=xl/sharedStrings.xml><?xml version="1.0" encoding="utf-8"?>
<sst xmlns="http://schemas.openxmlformats.org/spreadsheetml/2006/main" count="463" uniqueCount="384">
  <si>
    <t>2:07 PM</t>
  </si>
  <si>
    <t>American Society for Indexing</t>
  </si>
  <si>
    <t>Meeting Income Statement - Budget vs Actual</t>
  </si>
  <si>
    <t>Accrual Basis</t>
  </si>
  <si>
    <t>Conference 2019</t>
  </si>
  <si>
    <t>Jan - Dec 19</t>
  </si>
  <si>
    <t>% of Budget</t>
  </si>
  <si>
    <t>Annual Budget</t>
  </si>
  <si>
    <t>Ordinary Income/Expense</t>
  </si>
  <si>
    <t>Income</t>
  </si>
  <si>
    <t>3400 · Annual Meeting</t>
  </si>
  <si>
    <t>3441 · Member Registration</t>
  </si>
  <si>
    <t>3442 · Non-Member Registrations</t>
  </si>
  <si>
    <t>3450 · Cancellation Fees</t>
  </si>
  <si>
    <t>3455 · Local Tour</t>
  </si>
  <si>
    <t>3455a · Tour #1</t>
  </si>
  <si>
    <t>Total 3455 · Local Tour</t>
  </si>
  <si>
    <t>3457 · Conference Product Sales</t>
  </si>
  <si>
    <t>3462 · Donation</t>
  </si>
  <si>
    <t>3465 · Sponsorship</t>
  </si>
  <si>
    <t>3470 · Workshops</t>
  </si>
  <si>
    <t>3479 · Newbies Class</t>
  </si>
  <si>
    <t>3480 · Intermediate Class</t>
  </si>
  <si>
    <t>Total 3470 · Workshops</t>
  </si>
  <si>
    <t>3491 · Dinner Recptn/Lunch Ext Tickets</t>
  </si>
  <si>
    <t>Total 3400 · Annual Meeting</t>
  </si>
  <si>
    <t>Total Income</t>
  </si>
  <si>
    <t>Expense</t>
  </si>
  <si>
    <t>5500 · Annual Conference</t>
  </si>
  <si>
    <t>5502 · Annual Board Meeting</t>
  </si>
  <si>
    <t>5502a · Hotel Rooms</t>
  </si>
  <si>
    <t>5502b · Board Dinner</t>
  </si>
  <si>
    <t>5502c · Board Breaks</t>
  </si>
  <si>
    <t>5502d · Board Lunch</t>
  </si>
  <si>
    <t>5502e · Board Breakfast</t>
  </si>
  <si>
    <t>Total 5502 · Annual Board Meeting</t>
  </si>
  <si>
    <t>5505 · Food/Beverage</t>
  </si>
  <si>
    <t>5506b · Lunches</t>
  </si>
  <si>
    <t>5507 · Breaks</t>
  </si>
  <si>
    <t>5508 · Opening Reception</t>
  </si>
  <si>
    <t>5509 · Reception Dinners</t>
  </si>
  <si>
    <t>5510 · Closing Reception</t>
  </si>
  <si>
    <t>Total 5505 · Food/Beverage</t>
  </si>
  <si>
    <t>5511 · Audio Visual Equipment</t>
  </si>
  <si>
    <t>5512 · Staff Expenses</t>
  </si>
  <si>
    <t>5513 · Site Visits</t>
  </si>
  <si>
    <t>5515 · Supplies/Badges</t>
  </si>
  <si>
    <t>5516 · Credit Card Fees</t>
  </si>
  <si>
    <t>5517 · Copies</t>
  </si>
  <si>
    <t>5518 · Postage &amp; Shipping</t>
  </si>
  <si>
    <t>5520 · Operating Expense</t>
  </si>
  <si>
    <t>5521 · Room Rental</t>
  </si>
  <si>
    <t>5525 · Hotel Tips/Sales tax</t>
  </si>
  <si>
    <t>5526 · Workshop Handouts</t>
  </si>
  <si>
    <t>5528 · Non-F&amp;B Event Costs</t>
  </si>
  <si>
    <t>5529 · Postcard &amp; Ad design</t>
  </si>
  <si>
    <t>5530 · PR</t>
  </si>
  <si>
    <t>5531 · Promotional Items</t>
  </si>
  <si>
    <t>5534 · Newbies Class Expenses</t>
  </si>
  <si>
    <t>5534a · Newbies Class Speaker</t>
  </si>
  <si>
    <t>5534b · Newbies Break</t>
  </si>
  <si>
    <t>5534c · Newbies Lunch</t>
  </si>
  <si>
    <t>5534d · Newbies Supplies (Copies)</t>
  </si>
  <si>
    <t>Total 5534 · Newbies Class Expenses</t>
  </si>
  <si>
    <t>5535 · Workshops, Short Courses</t>
  </si>
  <si>
    <t>5539 · Speaker Honorarium</t>
  </si>
  <si>
    <t>Total 5535 · Workshops, Short Courses</t>
  </si>
  <si>
    <t>5536 · Keynote Speaker Fee &amp; Expenses</t>
  </si>
  <si>
    <t>5570 · Keynote - Honoraria</t>
  </si>
  <si>
    <t>5571 · Keynote - Travel</t>
  </si>
  <si>
    <t>5572 · Keynote Speaker Other Expenses</t>
  </si>
  <si>
    <t>Total 5536 · Keynote Speaker Fee &amp; Expenses</t>
  </si>
  <si>
    <t>5545 · Preliminary Program Design</t>
  </si>
  <si>
    <t>5595 · Local Tour #1</t>
  </si>
  <si>
    <t>Total 5500 · Annual Conference</t>
  </si>
  <si>
    <t>Total Expense</t>
  </si>
  <si>
    <t>Net Ordinary Income</t>
  </si>
  <si>
    <t>Net Income</t>
  </si>
  <si>
    <t>2:12 PM</t>
  </si>
  <si>
    <t>Income Statement Budget vs Actual</t>
  </si>
  <si>
    <t>March 2019</t>
  </si>
  <si>
    <t>Mar 19</t>
  </si>
  <si>
    <t>Jan - Mar 19</t>
  </si>
  <si>
    <t>3030 · Membership Dues</t>
  </si>
  <si>
    <t>3031 · Regular</t>
  </si>
  <si>
    <t>3032 · Regular New</t>
  </si>
  <si>
    <t>3035 · Retired</t>
  </si>
  <si>
    <t>3036 · Organizational</t>
  </si>
  <si>
    <t>3037 · Organizational New</t>
  </si>
  <si>
    <t>Total 3030 · Membership Dues</t>
  </si>
  <si>
    <t>3070 · ASI Training Program</t>
  </si>
  <si>
    <t>3071 · Module A</t>
  </si>
  <si>
    <t>3072 · Module B</t>
  </si>
  <si>
    <t>3073 · Module C</t>
  </si>
  <si>
    <t>3084 · Module D</t>
  </si>
  <si>
    <t>Total 3070 · ASI Training Program</t>
  </si>
  <si>
    <t>3075 · ASI Exam Retake Revenue</t>
  </si>
  <si>
    <t>3076 · Module A Retake</t>
  </si>
  <si>
    <t>3077 · Module B Retake</t>
  </si>
  <si>
    <t>3078 · Module C Retake</t>
  </si>
  <si>
    <t>3079 · Module D Retake</t>
  </si>
  <si>
    <t>Total 3075 · ASI Exam Retake Revenue</t>
  </si>
  <si>
    <t>3100 · Other Income</t>
  </si>
  <si>
    <t>3091 · ASI Award Contribution</t>
  </si>
  <si>
    <t>3150 · Indexer Locator Listings</t>
  </si>
  <si>
    <t>3165 · Interest Income</t>
  </si>
  <si>
    <t>3172 · Keyword Subscription</t>
  </si>
  <si>
    <t>3173 · Journal Advertising</t>
  </si>
  <si>
    <t>Total 3100 · Other Income</t>
  </si>
  <si>
    <t>3370 · Webinars</t>
  </si>
  <si>
    <t>3256 · Webinar 5 Aboutness</t>
  </si>
  <si>
    <t>3258 · Webinar 7 Name Authority</t>
  </si>
  <si>
    <t>3259 · Webinar 8 Autoclassification</t>
  </si>
  <si>
    <t>3260 · Webinar 9 Locator</t>
  </si>
  <si>
    <t>3261 · Webinar 10 Subheading</t>
  </si>
  <si>
    <t>3263 · Webinar 11 Metatopic</t>
  </si>
  <si>
    <t>3264 · Webinar 12 PDF</t>
  </si>
  <si>
    <t>3266 · Webinar 14 Macrex</t>
  </si>
  <si>
    <t>3267 · Webinar 15 Glory of Name</t>
  </si>
  <si>
    <t>3268 · Webinar 16 Cindex</t>
  </si>
  <si>
    <t>3269 · Webinar 17 Embed</t>
  </si>
  <si>
    <t>3270 · Webinar 18 WordPress</t>
  </si>
  <si>
    <t>3271 · Webinar 19 SKY</t>
  </si>
  <si>
    <t>3272 · Webinar 20 Blog</t>
  </si>
  <si>
    <t>3273b · Webinar 22 Taxonomy</t>
  </si>
  <si>
    <t>3273c · Webinar 23 Indexing Lives</t>
  </si>
  <si>
    <t>3273d · Webinar 24 Index Manager</t>
  </si>
  <si>
    <t>3273e · Webinar 25 Textbook</t>
  </si>
  <si>
    <t>3273f · Webinar 26</t>
  </si>
  <si>
    <t>3273g · Webinar 27</t>
  </si>
  <si>
    <t>3273h · Webinar 28</t>
  </si>
  <si>
    <t>Total 3370 · Webinars</t>
  </si>
  <si>
    <t>3380 · Online Learning</t>
  </si>
  <si>
    <t>3262 · InDesign</t>
  </si>
  <si>
    <t>3262b · Taxonomy</t>
  </si>
  <si>
    <t>3262d · Getting Started</t>
  </si>
  <si>
    <t>3262e · Structured Indexes</t>
  </si>
  <si>
    <t>3262g · Medical Indexing</t>
  </si>
  <si>
    <t>3262h · Legal Indexing</t>
  </si>
  <si>
    <t>3262i · Online Learning (new)</t>
  </si>
  <si>
    <t>Total 3380 · Online Learning</t>
  </si>
  <si>
    <t>3399 · Publications Royalties</t>
  </si>
  <si>
    <t>3501 · EIS (Wilson) Submission Fees</t>
  </si>
  <si>
    <t>5000 · Direct Expenses</t>
  </si>
  <si>
    <t>5015 · Membership Development</t>
  </si>
  <si>
    <t>5016 · Printing &amp; Postage for renewal</t>
  </si>
  <si>
    <t>5017 · Promotional Material</t>
  </si>
  <si>
    <t>Total 5015 · Membership Development</t>
  </si>
  <si>
    <t>5037 · Marketing/Publicity</t>
  </si>
  <si>
    <t>5045 · Indexer Locator</t>
  </si>
  <si>
    <t>5047 · SocialMedia</t>
  </si>
  <si>
    <t>5037 · Marketing/Publicity - Other</t>
  </si>
  <si>
    <t>Total 5037 · Marketing/Publicity</t>
  </si>
  <si>
    <t>5050 · ASI Course</t>
  </si>
  <si>
    <t>5051 · Royalty</t>
  </si>
  <si>
    <t>5052 · Course Manager</t>
  </si>
  <si>
    <t>5053 · Marker-Exam Grading</t>
  </si>
  <si>
    <t>5055 · Other Expenses (Classmarker)</t>
  </si>
  <si>
    <t>5058 · Training Course Contract Renewa</t>
  </si>
  <si>
    <t>Total 5050 · ASI Course</t>
  </si>
  <si>
    <t>5070 · Key Words</t>
  </si>
  <si>
    <t>5071 · Editor</t>
  </si>
  <si>
    <t>5072 · Graphics</t>
  </si>
  <si>
    <t>5073 · Stock Art</t>
  </si>
  <si>
    <t>5074 · Layout &amp; Design</t>
  </si>
  <si>
    <t>Total 5072 · Graphics</t>
  </si>
  <si>
    <t>5077 · Advertising Commission</t>
  </si>
  <si>
    <t>5078 · Redesign</t>
  </si>
  <si>
    <t>Total 5070 · Key Words</t>
  </si>
  <si>
    <t>5098 · Online Learning Royalty Fees</t>
  </si>
  <si>
    <t>5099 · InDesign Royalty Fees</t>
  </si>
  <si>
    <t>5099b · Taxonomy Royalty Fees</t>
  </si>
  <si>
    <t>5099d · Getting Started Royalty fees</t>
  </si>
  <si>
    <t>5099e · Structured Indexes</t>
  </si>
  <si>
    <t>5099g · Medical Indexing</t>
  </si>
  <si>
    <t>5099h · 2018 Online Learning Legal</t>
  </si>
  <si>
    <t>5099i · 2019 Online Learning Class</t>
  </si>
  <si>
    <t>Total 5098 · Online Learning Royalty Fees</t>
  </si>
  <si>
    <t>5100 · Research Awards</t>
  </si>
  <si>
    <t>5110 · Hines Award</t>
  </si>
  <si>
    <t>5112 · EIS (Wilson) Committee Expenses</t>
  </si>
  <si>
    <t>5113 · Excellence in Indexing Award</t>
  </si>
  <si>
    <t>5100 · Research Awards - Other</t>
  </si>
  <si>
    <t>Total 5100 · Research Awards</t>
  </si>
  <si>
    <t>5200 · Committees</t>
  </si>
  <si>
    <t>5220. · Archive Committee</t>
  </si>
  <si>
    <t>Total 5200 · Committees</t>
  </si>
  <si>
    <t>Total 5000 · Direct Expenses</t>
  </si>
  <si>
    <t>6280 · Association Memberships</t>
  </si>
  <si>
    <t>6282 · AAP - Dues for Membership</t>
  </si>
  <si>
    <t>Total 6280 · Association Memberships</t>
  </si>
  <si>
    <t>7000 · Administration</t>
  </si>
  <si>
    <t>7001 · Audit and Accounting</t>
  </si>
  <si>
    <t>7010 · Management Fees</t>
  </si>
  <si>
    <t>7013 · Management Fees-New Mgmt (SAM)</t>
  </si>
  <si>
    <t>7010 · Management Fees - Other</t>
  </si>
  <si>
    <t>Total 7010 · Management Fees</t>
  </si>
  <si>
    <t>7030 · Postage &amp; Delivery</t>
  </si>
  <si>
    <t>7032 · P.O. Box Rental</t>
  </si>
  <si>
    <t>7035 · Supplies</t>
  </si>
  <si>
    <t>7038 · Gifts</t>
  </si>
  <si>
    <t>7040 · Printing &amp; Reproduction</t>
  </si>
  <si>
    <t>7047 · Travel to International Meeting</t>
  </si>
  <si>
    <t>7050 · Communications/Telephone</t>
  </si>
  <si>
    <t>7051 · Survey Service (Survey Monkey)</t>
  </si>
  <si>
    <t>7065 · Storage</t>
  </si>
  <si>
    <t>7100 · Website</t>
  </si>
  <si>
    <t>7101 · Storage</t>
  </si>
  <si>
    <t>7104 · Shopping Cart</t>
  </si>
  <si>
    <t>7105 · Email Blast (Constant Contact)</t>
  </si>
  <si>
    <t>7106 · Hosting</t>
  </si>
  <si>
    <t>7107 · Annual License</t>
  </si>
  <si>
    <t>7108 · Design/Maintence</t>
  </si>
  <si>
    <t>7109 · Maintenance</t>
  </si>
  <si>
    <t>Total 7100 · Website</t>
  </si>
  <si>
    <t>7150 · Corp Annual Report/Taxes &amp; Lice</t>
  </si>
  <si>
    <t>7210 · Bank Charges/CC Fees</t>
  </si>
  <si>
    <t>7232 · Insurance Expense</t>
  </si>
  <si>
    <t>7235 · Legal Fees</t>
  </si>
  <si>
    <t>7250 · Board</t>
  </si>
  <si>
    <t>7252 · Conference Calls (Zoom)</t>
  </si>
  <si>
    <t>Total 7250 · Board</t>
  </si>
  <si>
    <t>7300 · Miscellaneous</t>
  </si>
  <si>
    <t>Total 7000 · Administration</t>
  </si>
  <si>
    <t>Other Income/Expense</t>
  </si>
  <si>
    <t>Other Income</t>
  </si>
  <si>
    <t>Chapters Dues</t>
  </si>
  <si>
    <t>3051 · Chicago/Great Lakes Chapter</t>
  </si>
  <si>
    <t>3052 · Golden Gate Chapter</t>
  </si>
  <si>
    <t>3053 · Heartland Chapter</t>
  </si>
  <si>
    <t>3054 · Mid/South Atlantic Chapter</t>
  </si>
  <si>
    <t>3055 · New England Chapter</t>
  </si>
  <si>
    <t>3057 · New York City Chapter</t>
  </si>
  <si>
    <t>3058 · No Designation Chapter</t>
  </si>
  <si>
    <t>3059 · Pacific Northwest Chapter</t>
  </si>
  <si>
    <t>3060 · Rocky Mountain Chapter</t>
  </si>
  <si>
    <t>3062 · Southeast Chapter</t>
  </si>
  <si>
    <t>3064 · Upper Midwest Chapter</t>
  </si>
  <si>
    <t>3065 · Western NY Chapter</t>
  </si>
  <si>
    <t>Total Chapters Dues</t>
  </si>
  <si>
    <t>Chapters Income</t>
  </si>
  <si>
    <t>3651 · Chicago/Great Lakes Chapter</t>
  </si>
  <si>
    <t>3653 · Golden Gate Chapter Income</t>
  </si>
  <si>
    <t>3655 · Heartland Chapter Income</t>
  </si>
  <si>
    <t>3657 · Pacific North West</t>
  </si>
  <si>
    <t>3658 · Rocky Mountain</t>
  </si>
  <si>
    <t>3660 · Mid/South Atlantic Chapter</t>
  </si>
  <si>
    <t>3660a · Special Event Income</t>
  </si>
  <si>
    <t>3660 · Mid/South Atlantic Chapter - Other</t>
  </si>
  <si>
    <t>Total 3660 · Mid/South Atlantic Chapter</t>
  </si>
  <si>
    <t>3665 · New England Chapter Income</t>
  </si>
  <si>
    <t>3667 · New York City Chapter - Income</t>
  </si>
  <si>
    <t>3683 · South East Chapter-Income</t>
  </si>
  <si>
    <t>3688 · Upper Midwest Chapter(Twin Citi</t>
  </si>
  <si>
    <t>3689 · Western NY Chapter</t>
  </si>
  <si>
    <t>Total Chapters Income</t>
  </si>
  <si>
    <t>Special Interest Groups Income</t>
  </si>
  <si>
    <t>3601 · Business SIG</t>
  </si>
  <si>
    <t>3605 · Culinary SIG</t>
  </si>
  <si>
    <t>3610 · Garden &amp; Environmtl St SIG</t>
  </si>
  <si>
    <t>3625 · Periodical/Database SIG</t>
  </si>
  <si>
    <t>3633 · Science/Medicine SIG</t>
  </si>
  <si>
    <t>3635 · Sports Fitness SIG</t>
  </si>
  <si>
    <t>3640 · Taxonomies &amp; Controlled Vocabul</t>
  </si>
  <si>
    <t>3645 · Digital Pub. Indexing SIG</t>
  </si>
  <si>
    <t>Total Special Interest Groups Income</t>
  </si>
  <si>
    <t>Total Other Income</t>
  </si>
  <si>
    <t>Other Expense</t>
  </si>
  <si>
    <t>5625 · Chapter Allocations</t>
  </si>
  <si>
    <t>5650 · Chapters Expenses</t>
  </si>
  <si>
    <t>5660 · Chicago/Great Lakes Chapter</t>
  </si>
  <si>
    <t>5674 · Mid/South Atlantic Chapter Exp</t>
  </si>
  <si>
    <t>5674a · Special Event Expenses</t>
  </si>
  <si>
    <t>5674 · Mid/South Atlantic Chapter Exp - Other</t>
  </si>
  <si>
    <t>Total 5674 · Mid/South Atlantic Chapter Exp</t>
  </si>
  <si>
    <t>Total 5650 · Chapters Expenses</t>
  </si>
  <si>
    <t>5685 · Special Interest Groups Expense</t>
  </si>
  <si>
    <t>5686 · Business SIG Expense</t>
  </si>
  <si>
    <t>5691 · History Archeology SIG Expenses</t>
  </si>
  <si>
    <t>5693 · Garden &amp; Environmtl St SIG Exp</t>
  </si>
  <si>
    <t>Total 5685 · Special Interest Groups Expense</t>
  </si>
  <si>
    <t>Total Other Expense</t>
  </si>
  <si>
    <t>Net Other Income</t>
  </si>
  <si>
    <t>2:13 PM</t>
  </si>
  <si>
    <t>Comparative Balance Sheet</t>
  </si>
  <si>
    <t>As of March 31, 2019</t>
  </si>
  <si>
    <t>Mar 31, 19</t>
  </si>
  <si>
    <t>Mar 31, 18</t>
  </si>
  <si>
    <t>ASSETS</t>
  </si>
  <si>
    <t>Current Assets</t>
  </si>
  <si>
    <t>Checking/Savings</t>
  </si>
  <si>
    <t>1040 · Wells Fargo - AZ</t>
  </si>
  <si>
    <t>1010 · Bank Account</t>
  </si>
  <si>
    <t>Total Checking/Savings</t>
  </si>
  <si>
    <t>Other Current Assets</t>
  </si>
  <si>
    <t>1310 · Prepaid Expenses</t>
  </si>
  <si>
    <t>1311 · Other Prepaid Expenses</t>
  </si>
  <si>
    <t>1312 · Insurance Prepaid Expenses</t>
  </si>
  <si>
    <t>1313 · Website Prepaid Expenses</t>
  </si>
  <si>
    <t>Total 1310 · Prepaid Expenses</t>
  </si>
  <si>
    <t>Total Other Current Assets</t>
  </si>
  <si>
    <t>Total Current Assets</t>
  </si>
  <si>
    <t>Fixed Assets</t>
  </si>
  <si>
    <t>1500 · Equipment</t>
  </si>
  <si>
    <t>1501 · Accumulated Depreciation</t>
  </si>
  <si>
    <t>Total Fixed Assets</t>
  </si>
  <si>
    <t>TOTAL ASSETS</t>
  </si>
  <si>
    <t>LIABILITIES &amp; EQUITY</t>
  </si>
  <si>
    <t>Liabilities</t>
  </si>
  <si>
    <t>Current Liabilities</t>
  </si>
  <si>
    <t>Other Current Liabilities</t>
  </si>
  <si>
    <t>2500 · Def Revenue Dues</t>
  </si>
  <si>
    <t>2510 · Deferred Revenue Dues</t>
  </si>
  <si>
    <t>2511 · Deferred Dues-Regular</t>
  </si>
  <si>
    <t>2512 · Deferred Dues-Regular New</t>
  </si>
  <si>
    <t>2513 · Deferred Dues-Retired</t>
  </si>
  <si>
    <t>2514 · Deferred Dues-Organizational</t>
  </si>
  <si>
    <t>2517 · Deferred Dues - Indexer Locator</t>
  </si>
  <si>
    <t>2518 · Additional Chapter</t>
  </si>
  <si>
    <t>Total 2510 · Deferred Revenue Dues</t>
  </si>
  <si>
    <t>Total 2500 · Def Revenue Dues</t>
  </si>
  <si>
    <t>2700 · Def Dues Chapters</t>
  </si>
  <si>
    <t>2710 · Next YR Deferred Dues-Chapters</t>
  </si>
  <si>
    <t>2711 · Def Dues-Chicago Great Lakes</t>
  </si>
  <si>
    <t>2712 · Def Dues-Golden Gate Chapter</t>
  </si>
  <si>
    <t>2713 · Def Dues-Heartland Chapter</t>
  </si>
  <si>
    <t>2714 · Def Dues-Mid/South Atlantic Cha</t>
  </si>
  <si>
    <t>2715 · Def Dues-New England Chapter</t>
  </si>
  <si>
    <t>2717 · Def Dues-New York City Chapter</t>
  </si>
  <si>
    <t>2718 · Def Dues-No Chapter Preference</t>
  </si>
  <si>
    <t>2719 · Def Dues-Pacific Northwest Chap</t>
  </si>
  <si>
    <t>2720 · Def Dues-Rocky Mountain Chapter</t>
  </si>
  <si>
    <t>2722 · Def Dues-SouthEast Chapter</t>
  </si>
  <si>
    <t>2724 · Def Dues-Upper Midwest Chapter</t>
  </si>
  <si>
    <t>2725 · Def Dues-West  New York Chapter</t>
  </si>
  <si>
    <t>Total 2710 · Next YR Deferred Dues-Chapters</t>
  </si>
  <si>
    <t>Total 2700 · Def Dues Chapters</t>
  </si>
  <si>
    <t>2800 · Deferred Revenue-SIGs</t>
  </si>
  <si>
    <t>2810 · Def Dues SIGs</t>
  </si>
  <si>
    <t>2811 · Def Revenue-Business SIG-1 YR</t>
  </si>
  <si>
    <t>2812 · Def Revenue-Culinary SIG-1 YR</t>
  </si>
  <si>
    <t>2813 · Def Rev-Gardening/Env SIG-1 YR</t>
  </si>
  <si>
    <t>2816 · Def Rev-Period/Database SIG-1 Y</t>
  </si>
  <si>
    <t>2818 · Def Rev-Sci/Medicine SIG-1 YR</t>
  </si>
  <si>
    <t>2819 · Def Rev-Sports Fitness SIG-1 YR</t>
  </si>
  <si>
    <t>2820 · Def Rev-Taxonomies SIG- 1 YR</t>
  </si>
  <si>
    <t>2821 · Deferred Rev-Digital Indexing</t>
  </si>
  <si>
    <t>Total 2810 · Def Dues SIGs</t>
  </si>
  <si>
    <t>Total 2800 · Deferred Revenue-SIGs</t>
  </si>
  <si>
    <t>2900 · Pending Refunds</t>
  </si>
  <si>
    <t>Total Other Current Liabilities</t>
  </si>
  <si>
    <t>Total Current Liabilities</t>
  </si>
  <si>
    <t>Total Liabilities</t>
  </si>
  <si>
    <t>Equity</t>
  </si>
  <si>
    <t>30000 · Unrestricted Net Assets</t>
  </si>
  <si>
    <t>3200 · Restricted Fund Balance</t>
  </si>
  <si>
    <t>3201 · Special Interest Groups</t>
  </si>
  <si>
    <t>3202 · Business Indexing</t>
  </si>
  <si>
    <t>3203 · Culinary Indexing</t>
  </si>
  <si>
    <t>3204 · Garden/Environmental Studies</t>
  </si>
  <si>
    <t>3205 · History/Archeology</t>
  </si>
  <si>
    <t>3206 · Legal Indexing</t>
  </si>
  <si>
    <t>3207 · Science/Medicine SIG</t>
  </si>
  <si>
    <t>3208 · Sports Fitness</t>
  </si>
  <si>
    <t>3209 · Taxonomies &amp; Controlled Vocabul</t>
  </si>
  <si>
    <t>3210 · Digital Indexing</t>
  </si>
  <si>
    <t>3211 · Periodical &amp; Database</t>
  </si>
  <si>
    <t>Total 3201 · Special Interest Groups</t>
  </si>
  <si>
    <t>3220 · Chapters</t>
  </si>
  <si>
    <t>3221 · New England</t>
  </si>
  <si>
    <t>3222 · Golden Gate</t>
  </si>
  <si>
    <t>3224 · Mid/South Atlantic</t>
  </si>
  <si>
    <t>3225 · Upper Midwest</t>
  </si>
  <si>
    <t>3226 · South East</t>
  </si>
  <si>
    <t>3228 · New York City</t>
  </si>
  <si>
    <t>3229 · Western New York</t>
  </si>
  <si>
    <t>3230 · Chicago Great Lakes</t>
  </si>
  <si>
    <t>3231 · Heartland</t>
  </si>
  <si>
    <t>3233 · Pacific North West</t>
  </si>
  <si>
    <t>3234 · Rocky Mountain</t>
  </si>
  <si>
    <t>Total 3220 · Chapters</t>
  </si>
  <si>
    <t>Total 3200 · Restricted Fund Balance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</si>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</sst>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#,##0.00;\-#,##0.00"/>
    <numFmt numFmtId="166" formatCode="#,##0.0#%;\-#,##0.0#%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00008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49" fontId="0" fillId="0" borderId="0" xfId="0" applyNumberFormat="1" applyBorder="1" applyAlignment="1">
      <alignment horizontal="centerContinuous"/>
    </xf>
    <xf numFmtId="165" fontId="6" fillId="0" borderId="0" xfId="0" applyNumberFormat="1" applyFont="1"/>
    <xf numFmtId="166" fontId="6" fillId="0" borderId="0" xfId="0" applyNumberFormat="1" applyFont="1"/>
    <xf numFmtId="165" fontId="6" fillId="0" borderId="2" xfId="0" applyNumberFormat="1" applyFont="1" applyBorder="1"/>
    <xf numFmtId="166" fontId="6" fillId="0" borderId="2" xfId="0" applyNumberFormat="1" applyFont="1" applyBorder="1"/>
    <xf numFmtId="165" fontId="6" fillId="0" borderId="0" xfId="0" applyNumberFormat="1" applyFont="1" applyBorder="1"/>
    <xf numFmtId="166" fontId="6" fillId="0" borderId="0" xfId="0" applyNumberFormat="1" applyFont="1" applyBorder="1"/>
    <xf numFmtId="165" fontId="6" fillId="0" borderId="4" xfId="0" applyNumberFormat="1" applyFont="1" applyBorder="1"/>
    <xf numFmtId="166" fontId="6" fillId="0" borderId="4" xfId="0" applyNumberFormat="1" applyFont="1" applyBorder="1"/>
    <xf numFmtId="165" fontId="6" fillId="0" borderId="3" xfId="0" applyNumberFormat="1" applyFont="1" applyBorder="1"/>
    <xf numFmtId="166" fontId="6" fillId="0" borderId="3" xfId="0" applyNumberFormat="1" applyFont="1" applyBorder="1"/>
    <xf numFmtId="165" fontId="1" fillId="0" borderId="5" xfId="0" applyNumberFormat="1" applyFont="1" applyBorder="1"/>
    <xf numFmtId="166" fontId="1" fillId="0" borderId="5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30480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4B33E9B8-5A2A-4A77-A9A3-D2F10103BC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30480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76D40258-191A-4204-9237-1ED0A03001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30480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920F4C4-8B14-4E16-A59A-8176841F36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30480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D30A3A4F-5E97-4A82-8F20-B569811608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53ADE16-B4D8-430E-AFA5-D5F504F6DC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CF934CB-4DFF-49FF-994A-1456847219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4223-0917-4F71-971E-2757451B5F6D}">
  <sheetPr codeName="Sheet3"/>
  <dimension ref="A1:I103"/>
  <sheetViews>
    <sheetView tabSelected="1" workbookViewId="0">
      <pane xSplit="7" ySplit="5" topLeftCell="H36" activePane="bottomRight" state="frozenSplit"/>
      <selection pane="topRight" activeCell="H1" sqref="H1"/>
      <selection pane="bottomLeft" activeCell="A6" sqref="A6"/>
      <selection pane="bottomRight" activeCell="K6" sqref="K6:K7"/>
    </sheetView>
  </sheetViews>
  <sheetFormatPr defaultRowHeight="14.4" x14ac:dyDescent="0.3"/>
  <cols>
    <col min="1" max="6" width="3" style="25" customWidth="1"/>
    <col min="7" max="7" width="30.21875" style="25" customWidth="1"/>
    <col min="8" max="8" width="7.88671875" style="26" bestFit="1" customWidth="1"/>
    <col min="9" max="9" width="10.21875" style="26" bestFit="1" customWidth="1"/>
  </cols>
  <sheetData>
    <row r="1" spans="1:9" ht="15.6" x14ac:dyDescent="0.3">
      <c r="A1" s="3" t="s">
        <v>1</v>
      </c>
      <c r="B1" s="2"/>
      <c r="C1" s="2"/>
      <c r="D1" s="2"/>
      <c r="E1" s="2"/>
      <c r="F1" s="2"/>
      <c r="G1" s="2"/>
      <c r="H1" s="1"/>
      <c r="I1" s="20" t="s">
        <v>283</v>
      </c>
    </row>
    <row r="2" spans="1:9" ht="17.399999999999999" x14ac:dyDescent="0.3">
      <c r="A2" s="4" t="s">
        <v>284</v>
      </c>
      <c r="B2" s="2"/>
      <c r="C2" s="2"/>
      <c r="D2" s="2"/>
      <c r="E2" s="2"/>
      <c r="F2" s="2"/>
      <c r="G2" s="2"/>
      <c r="H2" s="1"/>
      <c r="I2" s="21">
        <v>43564</v>
      </c>
    </row>
    <row r="3" spans="1:9" x14ac:dyDescent="0.3">
      <c r="A3" s="5" t="s">
        <v>285</v>
      </c>
      <c r="B3" s="2"/>
      <c r="C3" s="2"/>
      <c r="D3" s="2"/>
      <c r="E3" s="2"/>
      <c r="F3" s="2"/>
      <c r="G3" s="2"/>
      <c r="H3" s="1"/>
      <c r="I3" s="20" t="s">
        <v>3</v>
      </c>
    </row>
    <row r="4" spans="1:9" ht="15" thickBot="1" x14ac:dyDescent="0.35">
      <c r="A4" s="2"/>
      <c r="B4" s="2"/>
      <c r="C4" s="2"/>
      <c r="D4" s="2"/>
      <c r="E4" s="2"/>
      <c r="F4" s="2"/>
      <c r="G4" s="2"/>
      <c r="H4" s="6"/>
      <c r="I4" s="6"/>
    </row>
    <row r="5" spans="1:9" s="24" customFormat="1" ht="15.6" thickTop="1" thickBot="1" x14ac:dyDescent="0.35">
      <c r="A5" s="22"/>
      <c r="B5" s="22"/>
      <c r="C5" s="22"/>
      <c r="D5" s="22"/>
      <c r="E5" s="22"/>
      <c r="F5" s="22"/>
      <c r="G5" s="22"/>
      <c r="H5" s="23" t="s">
        <v>286</v>
      </c>
      <c r="I5" s="23" t="s">
        <v>287</v>
      </c>
    </row>
    <row r="6" spans="1:9" ht="15" thickTop="1" x14ac:dyDescent="0.3">
      <c r="A6" s="2" t="s">
        <v>288</v>
      </c>
      <c r="B6" s="2"/>
      <c r="C6" s="2"/>
      <c r="D6" s="2"/>
      <c r="E6" s="2"/>
      <c r="F6" s="2"/>
      <c r="G6" s="2"/>
      <c r="H6" s="7"/>
      <c r="I6" s="7"/>
    </row>
    <row r="7" spans="1:9" x14ac:dyDescent="0.3">
      <c r="A7" s="2"/>
      <c r="B7" s="2" t="s">
        <v>289</v>
      </c>
      <c r="C7" s="2"/>
      <c r="D7" s="2"/>
      <c r="E7" s="2"/>
      <c r="F7" s="2"/>
      <c r="G7" s="2"/>
      <c r="H7" s="7"/>
      <c r="I7" s="7"/>
    </row>
    <row r="8" spans="1:9" x14ac:dyDescent="0.3">
      <c r="A8" s="2"/>
      <c r="B8" s="2"/>
      <c r="C8" s="2" t="s">
        <v>290</v>
      </c>
      <c r="D8" s="2"/>
      <c r="E8" s="2"/>
      <c r="F8" s="2"/>
      <c r="G8" s="2"/>
      <c r="H8" s="7"/>
      <c r="I8" s="7"/>
    </row>
    <row r="9" spans="1:9" x14ac:dyDescent="0.3">
      <c r="A9" s="2"/>
      <c r="B9" s="2"/>
      <c r="C9" s="2"/>
      <c r="D9" s="2" t="s">
        <v>291</v>
      </c>
      <c r="E9" s="2"/>
      <c r="F9" s="2"/>
      <c r="G9" s="2"/>
      <c r="H9" s="7">
        <v>72388.539999999994</v>
      </c>
      <c r="I9" s="7">
        <v>62112.98</v>
      </c>
    </row>
    <row r="10" spans="1:9" ht="15" thickBot="1" x14ac:dyDescent="0.35">
      <c r="A10" s="2"/>
      <c r="B10" s="2"/>
      <c r="C10" s="2"/>
      <c r="D10" s="2" t="s">
        <v>292</v>
      </c>
      <c r="E10" s="2"/>
      <c r="F10" s="2"/>
      <c r="G10" s="2"/>
      <c r="H10" s="9">
        <v>164577.46</v>
      </c>
      <c r="I10" s="9">
        <v>163328.28</v>
      </c>
    </row>
    <row r="11" spans="1:9" x14ac:dyDescent="0.3">
      <c r="A11" s="2"/>
      <c r="B11" s="2"/>
      <c r="C11" s="2" t="s">
        <v>293</v>
      </c>
      <c r="D11" s="2"/>
      <c r="E11" s="2"/>
      <c r="F11" s="2"/>
      <c r="G11" s="2"/>
      <c r="H11" s="7">
        <f>ROUND(SUM(H8:H10),5)</f>
        <v>236966</v>
      </c>
      <c r="I11" s="7">
        <f>ROUND(SUM(I8:I10),5)</f>
        <v>225441.26</v>
      </c>
    </row>
    <row r="12" spans="1:9" ht="28.8" customHeight="1" x14ac:dyDescent="0.3">
      <c r="A12" s="2"/>
      <c r="B12" s="2"/>
      <c r="C12" s="2" t="s">
        <v>294</v>
      </c>
      <c r="D12" s="2"/>
      <c r="E12" s="2"/>
      <c r="F12" s="2"/>
      <c r="G12" s="2"/>
      <c r="H12" s="7"/>
      <c r="I12" s="7"/>
    </row>
    <row r="13" spans="1:9" x14ac:dyDescent="0.3">
      <c r="A13" s="2"/>
      <c r="B13" s="2"/>
      <c r="C13" s="2"/>
      <c r="D13" s="2" t="s">
        <v>295</v>
      </c>
      <c r="E13" s="2"/>
      <c r="F13" s="2"/>
      <c r="G13" s="2"/>
      <c r="H13" s="7"/>
      <c r="I13" s="7"/>
    </row>
    <row r="14" spans="1:9" x14ac:dyDescent="0.3">
      <c r="A14" s="2"/>
      <c r="B14" s="2"/>
      <c r="C14" s="2"/>
      <c r="D14" s="2"/>
      <c r="E14" s="2" t="s">
        <v>296</v>
      </c>
      <c r="F14" s="2"/>
      <c r="G14" s="2"/>
      <c r="H14" s="7">
        <v>0</v>
      </c>
      <c r="I14" s="7">
        <v>299.7</v>
      </c>
    </row>
    <row r="15" spans="1:9" x14ac:dyDescent="0.3">
      <c r="A15" s="2"/>
      <c r="B15" s="2"/>
      <c r="C15" s="2"/>
      <c r="D15" s="2"/>
      <c r="E15" s="2" t="s">
        <v>297</v>
      </c>
      <c r="F15" s="2"/>
      <c r="G15" s="2"/>
      <c r="H15" s="7">
        <v>123.08</v>
      </c>
      <c r="I15" s="7">
        <v>119.25</v>
      </c>
    </row>
    <row r="16" spans="1:9" ht="15" thickBot="1" x14ac:dyDescent="0.35">
      <c r="A16" s="2"/>
      <c r="B16" s="2"/>
      <c r="C16" s="2"/>
      <c r="D16" s="2"/>
      <c r="E16" s="2" t="s">
        <v>298</v>
      </c>
      <c r="F16" s="2"/>
      <c r="G16" s="2"/>
      <c r="H16" s="11">
        <v>324.75</v>
      </c>
      <c r="I16" s="11">
        <v>324.75</v>
      </c>
    </row>
    <row r="17" spans="1:9" ht="15" thickBot="1" x14ac:dyDescent="0.35">
      <c r="A17" s="2"/>
      <c r="B17" s="2"/>
      <c r="C17" s="2"/>
      <c r="D17" s="2" t="s">
        <v>299</v>
      </c>
      <c r="E17" s="2"/>
      <c r="F17" s="2"/>
      <c r="G17" s="2"/>
      <c r="H17" s="13">
        <f>ROUND(SUM(H13:H16),5)</f>
        <v>447.83</v>
      </c>
      <c r="I17" s="13">
        <f>ROUND(SUM(I13:I16),5)</f>
        <v>743.7</v>
      </c>
    </row>
    <row r="18" spans="1:9" ht="28.8" customHeight="1" thickBot="1" x14ac:dyDescent="0.35">
      <c r="A18" s="2"/>
      <c r="B18" s="2"/>
      <c r="C18" s="2" t="s">
        <v>300</v>
      </c>
      <c r="D18" s="2"/>
      <c r="E18" s="2"/>
      <c r="F18" s="2"/>
      <c r="G18" s="2"/>
      <c r="H18" s="15">
        <f>ROUND(H12+H17,5)</f>
        <v>447.83</v>
      </c>
      <c r="I18" s="15">
        <f>ROUND(I12+I17,5)</f>
        <v>743.7</v>
      </c>
    </row>
    <row r="19" spans="1:9" ht="28.8" customHeight="1" x14ac:dyDescent="0.3">
      <c r="A19" s="2"/>
      <c r="B19" s="2" t="s">
        <v>301</v>
      </c>
      <c r="C19" s="2"/>
      <c r="D19" s="2"/>
      <c r="E19" s="2"/>
      <c r="F19" s="2"/>
      <c r="G19" s="2"/>
      <c r="H19" s="7">
        <f>ROUND(H7+H11+H18,5)</f>
        <v>237413.83</v>
      </c>
      <c r="I19" s="7">
        <f>ROUND(I7+I11+I18,5)</f>
        <v>226184.95999999999</v>
      </c>
    </row>
    <row r="20" spans="1:9" ht="28.8" customHeight="1" x14ac:dyDescent="0.3">
      <c r="A20" s="2"/>
      <c r="B20" s="2" t="s">
        <v>302</v>
      </c>
      <c r="C20" s="2"/>
      <c r="D20" s="2"/>
      <c r="E20" s="2"/>
      <c r="F20" s="2"/>
      <c r="G20" s="2"/>
      <c r="H20" s="7"/>
      <c r="I20" s="7"/>
    </row>
    <row r="21" spans="1:9" x14ac:dyDescent="0.3">
      <c r="A21" s="2"/>
      <c r="B21" s="2"/>
      <c r="C21" s="2" t="s">
        <v>303</v>
      </c>
      <c r="D21" s="2"/>
      <c r="E21" s="2"/>
      <c r="F21" s="2"/>
      <c r="G21" s="2"/>
      <c r="H21" s="7">
        <v>594.54</v>
      </c>
      <c r="I21" s="7">
        <v>594.54</v>
      </c>
    </row>
    <row r="22" spans="1:9" ht="15" thickBot="1" x14ac:dyDescent="0.35">
      <c r="A22" s="2"/>
      <c r="B22" s="2"/>
      <c r="C22" s="2" t="s">
        <v>304</v>
      </c>
      <c r="D22" s="2"/>
      <c r="E22" s="2"/>
      <c r="F22" s="2"/>
      <c r="G22" s="2"/>
      <c r="H22" s="11">
        <v>-594.54</v>
      </c>
      <c r="I22" s="11">
        <v>-594.54</v>
      </c>
    </row>
    <row r="23" spans="1:9" ht="15" thickBot="1" x14ac:dyDescent="0.35">
      <c r="A23" s="2"/>
      <c r="B23" s="2" t="s">
        <v>305</v>
      </c>
      <c r="C23" s="2"/>
      <c r="D23" s="2"/>
      <c r="E23" s="2"/>
      <c r="F23" s="2"/>
      <c r="G23" s="2"/>
      <c r="H23" s="13">
        <f>ROUND(SUM(H20:H22),5)</f>
        <v>0</v>
      </c>
      <c r="I23" s="13">
        <f>ROUND(SUM(I20:I22),5)</f>
        <v>0</v>
      </c>
    </row>
    <row r="24" spans="1:9" s="19" customFormat="1" ht="28.8" customHeight="1" thickBot="1" x14ac:dyDescent="0.25">
      <c r="A24" s="2" t="s">
        <v>306</v>
      </c>
      <c r="B24" s="2"/>
      <c r="C24" s="2"/>
      <c r="D24" s="2"/>
      <c r="E24" s="2"/>
      <c r="F24" s="2"/>
      <c r="G24" s="2"/>
      <c r="H24" s="17">
        <f>ROUND(H6+H19+H23,5)</f>
        <v>237413.83</v>
      </c>
      <c r="I24" s="17">
        <f>ROUND(I6+I19+I23,5)</f>
        <v>226184.95999999999</v>
      </c>
    </row>
    <row r="25" spans="1:9" ht="30" customHeight="1" thickTop="1" x14ac:dyDescent="0.3">
      <c r="A25" s="2" t="s">
        <v>307</v>
      </c>
      <c r="B25" s="2"/>
      <c r="C25" s="2"/>
      <c r="D25" s="2"/>
      <c r="E25" s="2"/>
      <c r="F25" s="2"/>
      <c r="G25" s="2"/>
      <c r="H25" s="7"/>
      <c r="I25" s="7"/>
    </row>
    <row r="26" spans="1:9" x14ac:dyDescent="0.3">
      <c r="A26" s="2"/>
      <c r="B26" s="2" t="s">
        <v>308</v>
      </c>
      <c r="C26" s="2"/>
      <c r="D26" s="2"/>
      <c r="E26" s="2"/>
      <c r="F26" s="2"/>
      <c r="G26" s="2"/>
      <c r="H26" s="7"/>
      <c r="I26" s="7"/>
    </row>
    <row r="27" spans="1:9" x14ac:dyDescent="0.3">
      <c r="A27" s="2"/>
      <c r="B27" s="2"/>
      <c r="C27" s="2" t="s">
        <v>309</v>
      </c>
      <c r="D27" s="2"/>
      <c r="E27" s="2"/>
      <c r="F27" s="2"/>
      <c r="G27" s="2"/>
      <c r="H27" s="7"/>
      <c r="I27" s="7"/>
    </row>
    <row r="28" spans="1:9" x14ac:dyDescent="0.3">
      <c r="A28" s="2"/>
      <c r="B28" s="2"/>
      <c r="C28" s="2"/>
      <c r="D28" s="2" t="s">
        <v>310</v>
      </c>
      <c r="E28" s="2"/>
      <c r="F28" s="2"/>
      <c r="G28" s="2"/>
      <c r="H28" s="7"/>
      <c r="I28" s="7"/>
    </row>
    <row r="29" spans="1:9" x14ac:dyDescent="0.3">
      <c r="A29" s="2"/>
      <c r="B29" s="2"/>
      <c r="C29" s="2"/>
      <c r="D29" s="2"/>
      <c r="E29" s="2" t="s">
        <v>311</v>
      </c>
      <c r="F29" s="2"/>
      <c r="G29" s="2"/>
      <c r="H29" s="7"/>
      <c r="I29" s="7"/>
    </row>
    <row r="30" spans="1:9" x14ac:dyDescent="0.3">
      <c r="A30" s="2"/>
      <c r="B30" s="2"/>
      <c r="C30" s="2"/>
      <c r="D30" s="2"/>
      <c r="E30" s="2"/>
      <c r="F30" s="2" t="s">
        <v>312</v>
      </c>
      <c r="G30" s="2"/>
      <c r="H30" s="7"/>
      <c r="I30" s="7"/>
    </row>
    <row r="31" spans="1:9" x14ac:dyDescent="0.3">
      <c r="A31" s="2"/>
      <c r="B31" s="2"/>
      <c r="C31" s="2"/>
      <c r="D31" s="2"/>
      <c r="E31" s="2"/>
      <c r="F31" s="2"/>
      <c r="G31" s="2" t="s">
        <v>313</v>
      </c>
      <c r="H31" s="7">
        <v>3136</v>
      </c>
      <c r="I31" s="7">
        <v>2520</v>
      </c>
    </row>
    <row r="32" spans="1:9" x14ac:dyDescent="0.3">
      <c r="A32" s="2"/>
      <c r="B32" s="2"/>
      <c r="C32" s="2"/>
      <c r="D32" s="2"/>
      <c r="E32" s="2"/>
      <c r="F32" s="2"/>
      <c r="G32" s="2" t="s">
        <v>314</v>
      </c>
      <c r="H32" s="7">
        <v>848</v>
      </c>
      <c r="I32" s="7">
        <v>798</v>
      </c>
    </row>
    <row r="33" spans="1:9" x14ac:dyDescent="0.3">
      <c r="A33" s="2"/>
      <c r="B33" s="2"/>
      <c r="C33" s="2"/>
      <c r="D33" s="2"/>
      <c r="E33" s="2"/>
      <c r="F33" s="2"/>
      <c r="G33" s="2" t="s">
        <v>315</v>
      </c>
      <c r="H33" s="7">
        <v>102</v>
      </c>
      <c r="I33" s="7">
        <v>140.25</v>
      </c>
    </row>
    <row r="34" spans="1:9" x14ac:dyDescent="0.3">
      <c r="A34" s="2"/>
      <c r="B34" s="2"/>
      <c r="C34" s="2"/>
      <c r="D34" s="2"/>
      <c r="E34" s="2"/>
      <c r="F34" s="2"/>
      <c r="G34" s="2" t="s">
        <v>316</v>
      </c>
      <c r="H34" s="7">
        <v>345.34</v>
      </c>
      <c r="I34" s="7">
        <v>328.67</v>
      </c>
    </row>
    <row r="35" spans="1:9" x14ac:dyDescent="0.3">
      <c r="A35" s="2"/>
      <c r="B35" s="2"/>
      <c r="C35" s="2"/>
      <c r="D35" s="2"/>
      <c r="E35" s="2"/>
      <c r="F35" s="2"/>
      <c r="G35" s="2" t="s">
        <v>317</v>
      </c>
      <c r="H35" s="7">
        <v>1412.5</v>
      </c>
      <c r="I35" s="7">
        <v>1562.5</v>
      </c>
    </row>
    <row r="36" spans="1:9" ht="15" thickBot="1" x14ac:dyDescent="0.35">
      <c r="A36" s="2"/>
      <c r="B36" s="2"/>
      <c r="C36" s="2"/>
      <c r="D36" s="2"/>
      <c r="E36" s="2"/>
      <c r="F36" s="2"/>
      <c r="G36" s="2" t="s">
        <v>318</v>
      </c>
      <c r="H36" s="11">
        <v>21</v>
      </c>
      <c r="I36" s="11">
        <v>0</v>
      </c>
    </row>
    <row r="37" spans="1:9" ht="15" thickBot="1" x14ac:dyDescent="0.35">
      <c r="A37" s="2"/>
      <c r="B37" s="2"/>
      <c r="C37" s="2"/>
      <c r="D37" s="2"/>
      <c r="E37" s="2"/>
      <c r="F37" s="2" t="s">
        <v>319</v>
      </c>
      <c r="G37" s="2"/>
      <c r="H37" s="15">
        <f>ROUND(SUM(H30:H36),5)</f>
        <v>5864.84</v>
      </c>
      <c r="I37" s="15">
        <f>ROUND(SUM(I30:I36),5)</f>
        <v>5349.42</v>
      </c>
    </row>
    <row r="38" spans="1:9" ht="28.8" customHeight="1" x14ac:dyDescent="0.3">
      <c r="A38" s="2"/>
      <c r="B38" s="2"/>
      <c r="C38" s="2"/>
      <c r="D38" s="2"/>
      <c r="E38" s="2" t="s">
        <v>320</v>
      </c>
      <c r="F38" s="2"/>
      <c r="G38" s="2"/>
      <c r="H38" s="7">
        <f>ROUND(H29+H37,5)</f>
        <v>5864.84</v>
      </c>
      <c r="I38" s="7">
        <f>ROUND(I29+I37,5)</f>
        <v>5349.42</v>
      </c>
    </row>
    <row r="39" spans="1:9" ht="28.8" customHeight="1" x14ac:dyDescent="0.3">
      <c r="A39" s="2"/>
      <c r="B39" s="2"/>
      <c r="C39" s="2"/>
      <c r="D39" s="2"/>
      <c r="E39" s="2" t="s">
        <v>321</v>
      </c>
      <c r="F39" s="2"/>
      <c r="G39" s="2"/>
      <c r="H39" s="7"/>
      <c r="I39" s="7"/>
    </row>
    <row r="40" spans="1:9" x14ac:dyDescent="0.3">
      <c r="A40" s="2"/>
      <c r="B40" s="2"/>
      <c r="C40" s="2"/>
      <c r="D40" s="2"/>
      <c r="E40" s="2"/>
      <c r="F40" s="2" t="s">
        <v>322</v>
      </c>
      <c r="G40" s="2"/>
      <c r="H40" s="7"/>
      <c r="I40" s="7"/>
    </row>
    <row r="41" spans="1:9" x14ac:dyDescent="0.3">
      <c r="A41" s="2"/>
      <c r="B41" s="2"/>
      <c r="C41" s="2"/>
      <c r="D41" s="2"/>
      <c r="E41" s="2"/>
      <c r="F41" s="2"/>
      <c r="G41" s="2" t="s">
        <v>323</v>
      </c>
      <c r="H41" s="7">
        <v>84</v>
      </c>
      <c r="I41" s="7">
        <v>70</v>
      </c>
    </row>
    <row r="42" spans="1:9" x14ac:dyDescent="0.3">
      <c r="A42" s="2"/>
      <c r="B42" s="2"/>
      <c r="C42" s="2"/>
      <c r="D42" s="2"/>
      <c r="E42" s="2"/>
      <c r="F42" s="2"/>
      <c r="G42" s="2" t="s">
        <v>324</v>
      </c>
      <c r="H42" s="7">
        <v>28</v>
      </c>
      <c r="I42" s="7">
        <v>7</v>
      </c>
    </row>
    <row r="43" spans="1:9" x14ac:dyDescent="0.3">
      <c r="A43" s="2"/>
      <c r="B43" s="2"/>
      <c r="C43" s="2"/>
      <c r="D43" s="2"/>
      <c r="E43" s="2"/>
      <c r="F43" s="2"/>
      <c r="G43" s="2" t="s">
        <v>325</v>
      </c>
      <c r="H43" s="7">
        <v>84</v>
      </c>
      <c r="I43" s="7">
        <v>70</v>
      </c>
    </row>
    <row r="44" spans="1:9" x14ac:dyDescent="0.3">
      <c r="A44" s="2"/>
      <c r="B44" s="2"/>
      <c r="C44" s="2"/>
      <c r="D44" s="2"/>
      <c r="E44" s="2"/>
      <c r="F44" s="2"/>
      <c r="G44" s="2" t="s">
        <v>326</v>
      </c>
      <c r="H44" s="7">
        <v>70</v>
      </c>
      <c r="I44" s="7">
        <v>119</v>
      </c>
    </row>
    <row r="45" spans="1:9" x14ac:dyDescent="0.3">
      <c r="A45" s="2"/>
      <c r="B45" s="2"/>
      <c r="C45" s="2"/>
      <c r="D45" s="2"/>
      <c r="E45" s="2"/>
      <c r="F45" s="2"/>
      <c r="G45" s="2" t="s">
        <v>327</v>
      </c>
      <c r="H45" s="7">
        <v>63</v>
      </c>
      <c r="I45" s="7">
        <v>84</v>
      </c>
    </row>
    <row r="46" spans="1:9" x14ac:dyDescent="0.3">
      <c r="A46" s="2"/>
      <c r="B46" s="2"/>
      <c r="C46" s="2"/>
      <c r="D46" s="2"/>
      <c r="E46" s="2"/>
      <c r="F46" s="2"/>
      <c r="G46" s="2" t="s">
        <v>328</v>
      </c>
      <c r="H46" s="7">
        <v>35</v>
      </c>
      <c r="I46" s="7">
        <v>42</v>
      </c>
    </row>
    <row r="47" spans="1:9" x14ac:dyDescent="0.3">
      <c r="A47" s="2"/>
      <c r="B47" s="2"/>
      <c r="C47" s="2"/>
      <c r="D47" s="2"/>
      <c r="E47" s="2"/>
      <c r="F47" s="2"/>
      <c r="G47" s="2" t="s">
        <v>329</v>
      </c>
      <c r="H47" s="7">
        <v>231</v>
      </c>
      <c r="I47" s="7">
        <v>224</v>
      </c>
    </row>
    <row r="48" spans="1:9" x14ac:dyDescent="0.3">
      <c r="A48" s="2"/>
      <c r="B48" s="2"/>
      <c r="C48" s="2"/>
      <c r="D48" s="2"/>
      <c r="E48" s="2"/>
      <c r="F48" s="2"/>
      <c r="G48" s="2" t="s">
        <v>330</v>
      </c>
      <c r="H48" s="7">
        <v>77</v>
      </c>
      <c r="I48" s="7">
        <v>56</v>
      </c>
    </row>
    <row r="49" spans="1:9" x14ac:dyDescent="0.3">
      <c r="A49" s="2"/>
      <c r="B49" s="2"/>
      <c r="C49" s="2"/>
      <c r="D49" s="2"/>
      <c r="E49" s="2"/>
      <c r="F49" s="2"/>
      <c r="G49" s="2" t="s">
        <v>331</v>
      </c>
      <c r="H49" s="7">
        <v>21</v>
      </c>
      <c r="I49" s="7">
        <v>28</v>
      </c>
    </row>
    <row r="50" spans="1:9" x14ac:dyDescent="0.3">
      <c r="A50" s="2"/>
      <c r="B50" s="2"/>
      <c r="C50" s="2"/>
      <c r="D50" s="2"/>
      <c r="E50" s="2"/>
      <c r="F50" s="2"/>
      <c r="G50" s="2" t="s">
        <v>332</v>
      </c>
      <c r="H50" s="7">
        <v>28</v>
      </c>
      <c r="I50" s="7">
        <v>21</v>
      </c>
    </row>
    <row r="51" spans="1:9" x14ac:dyDescent="0.3">
      <c r="A51" s="2"/>
      <c r="B51" s="2"/>
      <c r="C51" s="2"/>
      <c r="D51" s="2"/>
      <c r="E51" s="2"/>
      <c r="F51" s="2"/>
      <c r="G51" s="2" t="s">
        <v>333</v>
      </c>
      <c r="H51" s="7">
        <v>14</v>
      </c>
      <c r="I51" s="7">
        <v>35</v>
      </c>
    </row>
    <row r="52" spans="1:9" ht="15" thickBot="1" x14ac:dyDescent="0.35">
      <c r="A52" s="2"/>
      <c r="B52" s="2"/>
      <c r="C52" s="2"/>
      <c r="D52" s="2"/>
      <c r="E52" s="2"/>
      <c r="F52" s="2"/>
      <c r="G52" s="2" t="s">
        <v>334</v>
      </c>
      <c r="H52" s="11">
        <v>14</v>
      </c>
      <c r="I52" s="11">
        <v>28</v>
      </c>
    </row>
    <row r="53" spans="1:9" ht="15" thickBot="1" x14ac:dyDescent="0.35">
      <c r="A53" s="2"/>
      <c r="B53" s="2"/>
      <c r="C53" s="2"/>
      <c r="D53" s="2"/>
      <c r="E53" s="2"/>
      <c r="F53" s="2" t="s">
        <v>335</v>
      </c>
      <c r="G53" s="2"/>
      <c r="H53" s="15">
        <f>ROUND(SUM(H40:H52),5)</f>
        <v>749</v>
      </c>
      <c r="I53" s="15">
        <f>ROUND(SUM(I40:I52),5)</f>
        <v>784</v>
      </c>
    </row>
    <row r="54" spans="1:9" ht="28.8" customHeight="1" x14ac:dyDescent="0.3">
      <c r="A54" s="2"/>
      <c r="B54" s="2"/>
      <c r="C54" s="2"/>
      <c r="D54" s="2"/>
      <c r="E54" s="2" t="s">
        <v>336</v>
      </c>
      <c r="F54" s="2"/>
      <c r="G54" s="2"/>
      <c r="H54" s="7">
        <f>ROUND(H39+H53,5)</f>
        <v>749</v>
      </c>
      <c r="I54" s="7">
        <f>ROUND(I39+I53,5)</f>
        <v>784</v>
      </c>
    </row>
    <row r="55" spans="1:9" ht="28.8" customHeight="1" x14ac:dyDescent="0.3">
      <c r="A55" s="2"/>
      <c r="B55" s="2"/>
      <c r="C55" s="2"/>
      <c r="D55" s="2"/>
      <c r="E55" s="2" t="s">
        <v>337</v>
      </c>
      <c r="F55" s="2"/>
      <c r="G55" s="2"/>
      <c r="H55" s="7"/>
      <c r="I55" s="7"/>
    </row>
    <row r="56" spans="1:9" x14ac:dyDescent="0.3">
      <c r="A56" s="2"/>
      <c r="B56" s="2"/>
      <c r="C56" s="2"/>
      <c r="D56" s="2"/>
      <c r="E56" s="2"/>
      <c r="F56" s="2" t="s">
        <v>338</v>
      </c>
      <c r="G56" s="2"/>
      <c r="H56" s="7"/>
      <c r="I56" s="7"/>
    </row>
    <row r="57" spans="1:9" x14ac:dyDescent="0.3">
      <c r="A57" s="2"/>
      <c r="B57" s="2"/>
      <c r="C57" s="2"/>
      <c r="D57" s="2"/>
      <c r="E57" s="2"/>
      <c r="F57" s="2"/>
      <c r="G57" s="2" t="s">
        <v>339</v>
      </c>
      <c r="H57" s="7">
        <v>55</v>
      </c>
      <c r="I57" s="7">
        <v>45</v>
      </c>
    </row>
    <row r="58" spans="1:9" x14ac:dyDescent="0.3">
      <c r="A58" s="2"/>
      <c r="B58" s="2"/>
      <c r="C58" s="2"/>
      <c r="D58" s="2"/>
      <c r="E58" s="2"/>
      <c r="F58" s="2"/>
      <c r="G58" s="2" t="s">
        <v>340</v>
      </c>
      <c r="H58" s="7">
        <v>100</v>
      </c>
      <c r="I58" s="7">
        <v>120</v>
      </c>
    </row>
    <row r="59" spans="1:9" x14ac:dyDescent="0.3">
      <c r="A59" s="2"/>
      <c r="B59" s="2"/>
      <c r="C59" s="2"/>
      <c r="D59" s="2"/>
      <c r="E59" s="2"/>
      <c r="F59" s="2"/>
      <c r="G59" s="2" t="s">
        <v>341</v>
      </c>
      <c r="H59" s="7">
        <v>45</v>
      </c>
      <c r="I59" s="7">
        <v>60</v>
      </c>
    </row>
    <row r="60" spans="1:9" x14ac:dyDescent="0.3">
      <c r="A60" s="2"/>
      <c r="B60" s="2"/>
      <c r="C60" s="2"/>
      <c r="D60" s="2"/>
      <c r="E60" s="2"/>
      <c r="F60" s="2"/>
      <c r="G60" s="2" t="s">
        <v>342</v>
      </c>
      <c r="H60" s="7">
        <v>60</v>
      </c>
      <c r="I60" s="7">
        <v>70</v>
      </c>
    </row>
    <row r="61" spans="1:9" x14ac:dyDescent="0.3">
      <c r="A61" s="2"/>
      <c r="B61" s="2"/>
      <c r="C61" s="2"/>
      <c r="D61" s="2"/>
      <c r="E61" s="2"/>
      <c r="F61" s="2"/>
      <c r="G61" s="2" t="s">
        <v>343</v>
      </c>
      <c r="H61" s="7">
        <v>160</v>
      </c>
      <c r="I61" s="7">
        <v>170</v>
      </c>
    </row>
    <row r="62" spans="1:9" x14ac:dyDescent="0.3">
      <c r="A62" s="2"/>
      <c r="B62" s="2"/>
      <c r="C62" s="2"/>
      <c r="D62" s="2"/>
      <c r="E62" s="2"/>
      <c r="F62" s="2"/>
      <c r="G62" s="2" t="s">
        <v>344</v>
      </c>
      <c r="H62" s="7">
        <v>45</v>
      </c>
      <c r="I62" s="7">
        <v>45</v>
      </c>
    </row>
    <row r="63" spans="1:9" x14ac:dyDescent="0.3">
      <c r="A63" s="2"/>
      <c r="B63" s="2"/>
      <c r="C63" s="2"/>
      <c r="D63" s="2"/>
      <c r="E63" s="2"/>
      <c r="F63" s="2"/>
      <c r="G63" s="2" t="s">
        <v>345</v>
      </c>
      <c r="H63" s="7">
        <v>65</v>
      </c>
      <c r="I63" s="7">
        <v>50</v>
      </c>
    </row>
    <row r="64" spans="1:9" ht="15" thickBot="1" x14ac:dyDescent="0.35">
      <c r="A64" s="2"/>
      <c r="B64" s="2"/>
      <c r="C64" s="2"/>
      <c r="D64" s="2"/>
      <c r="E64" s="2"/>
      <c r="F64" s="2"/>
      <c r="G64" s="2" t="s">
        <v>346</v>
      </c>
      <c r="H64" s="11">
        <v>135</v>
      </c>
      <c r="I64" s="11">
        <v>135</v>
      </c>
    </row>
    <row r="65" spans="1:9" ht="15" thickBot="1" x14ac:dyDescent="0.35">
      <c r="A65" s="2"/>
      <c r="B65" s="2"/>
      <c r="C65" s="2"/>
      <c r="D65" s="2"/>
      <c r="E65" s="2"/>
      <c r="F65" s="2" t="s">
        <v>347</v>
      </c>
      <c r="G65" s="2"/>
      <c r="H65" s="15">
        <f>ROUND(SUM(H56:H64),5)</f>
        <v>665</v>
      </c>
      <c r="I65" s="15">
        <f>ROUND(SUM(I56:I64),5)</f>
        <v>695</v>
      </c>
    </row>
    <row r="66" spans="1:9" ht="28.8" customHeight="1" x14ac:dyDescent="0.3">
      <c r="A66" s="2"/>
      <c r="B66" s="2"/>
      <c r="C66" s="2"/>
      <c r="D66" s="2"/>
      <c r="E66" s="2" t="s">
        <v>348</v>
      </c>
      <c r="F66" s="2"/>
      <c r="G66" s="2"/>
      <c r="H66" s="7">
        <f>ROUND(H55+H65,5)</f>
        <v>665</v>
      </c>
      <c r="I66" s="7">
        <f>ROUND(I55+I65,5)</f>
        <v>695</v>
      </c>
    </row>
    <row r="67" spans="1:9" ht="28.8" customHeight="1" thickBot="1" x14ac:dyDescent="0.35">
      <c r="A67" s="2"/>
      <c r="B67" s="2"/>
      <c r="C67" s="2"/>
      <c r="D67" s="2"/>
      <c r="E67" s="2" t="s">
        <v>349</v>
      </c>
      <c r="F67" s="2"/>
      <c r="G67" s="2"/>
      <c r="H67" s="11">
        <v>14</v>
      </c>
      <c r="I67" s="11">
        <v>0</v>
      </c>
    </row>
    <row r="68" spans="1:9" ht="15" thickBot="1" x14ac:dyDescent="0.35">
      <c r="A68" s="2"/>
      <c r="B68" s="2"/>
      <c r="C68" s="2"/>
      <c r="D68" s="2" t="s">
        <v>350</v>
      </c>
      <c r="E68" s="2"/>
      <c r="F68" s="2"/>
      <c r="G68" s="2"/>
      <c r="H68" s="13">
        <f>ROUND(H28+H38+H54+SUM(H66:H67),5)</f>
        <v>7292.84</v>
      </c>
      <c r="I68" s="13">
        <f>ROUND(I28+I38+I54+SUM(I66:I67),5)</f>
        <v>6828.42</v>
      </c>
    </row>
    <row r="69" spans="1:9" ht="28.8" customHeight="1" thickBot="1" x14ac:dyDescent="0.35">
      <c r="A69" s="2"/>
      <c r="B69" s="2"/>
      <c r="C69" s="2" t="s">
        <v>351</v>
      </c>
      <c r="D69" s="2"/>
      <c r="E69" s="2"/>
      <c r="F69" s="2"/>
      <c r="G69" s="2"/>
      <c r="H69" s="15">
        <f>ROUND(H27+H68,5)</f>
        <v>7292.84</v>
      </c>
      <c r="I69" s="15">
        <f>ROUND(I27+I68,5)</f>
        <v>6828.42</v>
      </c>
    </row>
    <row r="70" spans="1:9" ht="28.8" customHeight="1" x14ac:dyDescent="0.3">
      <c r="A70" s="2"/>
      <c r="B70" s="2" t="s">
        <v>352</v>
      </c>
      <c r="C70" s="2"/>
      <c r="D70" s="2"/>
      <c r="E70" s="2"/>
      <c r="F70" s="2"/>
      <c r="G70" s="2"/>
      <c r="H70" s="7">
        <f>ROUND(H26+H69,5)</f>
        <v>7292.84</v>
      </c>
      <c r="I70" s="7">
        <f>ROUND(I26+I69,5)</f>
        <v>6828.42</v>
      </c>
    </row>
    <row r="71" spans="1:9" ht="28.8" customHeight="1" x14ac:dyDescent="0.3">
      <c r="A71" s="2"/>
      <c r="B71" s="2" t="s">
        <v>353</v>
      </c>
      <c r="C71" s="2"/>
      <c r="D71" s="2"/>
      <c r="E71" s="2"/>
      <c r="F71" s="2"/>
      <c r="G71" s="2"/>
      <c r="H71" s="7"/>
      <c r="I71" s="7"/>
    </row>
    <row r="72" spans="1:9" x14ac:dyDescent="0.3">
      <c r="A72" s="2"/>
      <c r="B72" s="2"/>
      <c r="C72" s="2" t="s">
        <v>354</v>
      </c>
      <c r="D72" s="2"/>
      <c r="E72" s="2"/>
      <c r="F72" s="2"/>
      <c r="G72" s="2"/>
      <c r="H72" s="7">
        <v>102109.55</v>
      </c>
      <c r="I72" s="7">
        <v>81283.55</v>
      </c>
    </row>
    <row r="73" spans="1:9" x14ac:dyDescent="0.3">
      <c r="A73" s="2"/>
      <c r="B73" s="2"/>
      <c r="C73" s="2" t="s">
        <v>355</v>
      </c>
      <c r="D73" s="2"/>
      <c r="E73" s="2"/>
      <c r="F73" s="2"/>
      <c r="G73" s="2"/>
      <c r="H73" s="7"/>
      <c r="I73" s="7"/>
    </row>
    <row r="74" spans="1:9" x14ac:dyDescent="0.3">
      <c r="A74" s="2"/>
      <c r="B74" s="2"/>
      <c r="C74" s="2"/>
      <c r="D74" s="2" t="s">
        <v>356</v>
      </c>
      <c r="E74" s="2"/>
      <c r="F74" s="2"/>
      <c r="G74" s="2"/>
      <c r="H74" s="7"/>
      <c r="I74" s="7"/>
    </row>
    <row r="75" spans="1:9" x14ac:dyDescent="0.3">
      <c r="A75" s="2"/>
      <c r="B75" s="2"/>
      <c r="C75" s="2"/>
      <c r="D75" s="2"/>
      <c r="E75" s="2" t="s">
        <v>357</v>
      </c>
      <c r="F75" s="2"/>
      <c r="G75" s="2"/>
      <c r="H75" s="7">
        <v>3466.07</v>
      </c>
      <c r="I75" s="7">
        <v>3495.32</v>
      </c>
    </row>
    <row r="76" spans="1:9" x14ac:dyDescent="0.3">
      <c r="A76" s="2"/>
      <c r="B76" s="2"/>
      <c r="C76" s="2"/>
      <c r="D76" s="2"/>
      <c r="E76" s="2" t="s">
        <v>358</v>
      </c>
      <c r="F76" s="2"/>
      <c r="G76" s="2"/>
      <c r="H76" s="7">
        <v>5888.77</v>
      </c>
      <c r="I76" s="7">
        <v>6558.77</v>
      </c>
    </row>
    <row r="77" spans="1:9" x14ac:dyDescent="0.3">
      <c r="A77" s="2"/>
      <c r="B77" s="2"/>
      <c r="C77" s="2"/>
      <c r="D77" s="2"/>
      <c r="E77" s="2" t="s">
        <v>359</v>
      </c>
      <c r="F77" s="2"/>
      <c r="G77" s="2"/>
      <c r="H77" s="7">
        <v>2329.58</v>
      </c>
      <c r="I77" s="7">
        <v>2004.75</v>
      </c>
    </row>
    <row r="78" spans="1:9" x14ac:dyDescent="0.3">
      <c r="A78" s="2"/>
      <c r="B78" s="2"/>
      <c r="C78" s="2"/>
      <c r="D78" s="2"/>
      <c r="E78" s="2" t="s">
        <v>360</v>
      </c>
      <c r="F78" s="2"/>
      <c r="G78" s="2"/>
      <c r="H78" s="7">
        <v>4938.8900000000003</v>
      </c>
      <c r="I78" s="7">
        <v>5146.5600000000004</v>
      </c>
    </row>
    <row r="79" spans="1:9" x14ac:dyDescent="0.3">
      <c r="A79" s="2"/>
      <c r="B79" s="2"/>
      <c r="C79" s="2"/>
      <c r="D79" s="2"/>
      <c r="E79" s="2" t="s">
        <v>361</v>
      </c>
      <c r="F79" s="2"/>
      <c r="G79" s="2"/>
      <c r="H79" s="7">
        <v>685.88</v>
      </c>
      <c r="I79" s="7">
        <v>813.76</v>
      </c>
    </row>
    <row r="80" spans="1:9" x14ac:dyDescent="0.3">
      <c r="A80" s="2"/>
      <c r="B80" s="2"/>
      <c r="C80" s="2"/>
      <c r="D80" s="2"/>
      <c r="E80" s="2" t="s">
        <v>362</v>
      </c>
      <c r="F80" s="2"/>
      <c r="G80" s="2"/>
      <c r="H80" s="7">
        <v>3692.63</v>
      </c>
      <c r="I80" s="7">
        <v>3272.63</v>
      </c>
    </row>
    <row r="81" spans="1:9" x14ac:dyDescent="0.3">
      <c r="A81" s="2"/>
      <c r="B81" s="2"/>
      <c r="C81" s="2"/>
      <c r="D81" s="2"/>
      <c r="E81" s="2" t="s">
        <v>363</v>
      </c>
      <c r="F81" s="2"/>
      <c r="G81" s="2"/>
      <c r="H81" s="7">
        <v>1174.2</v>
      </c>
      <c r="I81" s="7">
        <v>1054.2</v>
      </c>
    </row>
    <row r="82" spans="1:9" x14ac:dyDescent="0.3">
      <c r="A82" s="2"/>
      <c r="B82" s="2"/>
      <c r="C82" s="2"/>
      <c r="D82" s="2"/>
      <c r="E82" s="2" t="s">
        <v>364</v>
      </c>
      <c r="F82" s="2"/>
      <c r="G82" s="2"/>
      <c r="H82" s="7">
        <v>1850.69</v>
      </c>
      <c r="I82" s="7">
        <v>1730.69</v>
      </c>
    </row>
    <row r="83" spans="1:9" x14ac:dyDescent="0.3">
      <c r="A83" s="2"/>
      <c r="B83" s="2"/>
      <c r="C83" s="2"/>
      <c r="D83" s="2"/>
      <c r="E83" s="2" t="s">
        <v>365</v>
      </c>
      <c r="F83" s="2"/>
      <c r="G83" s="2"/>
      <c r="H83" s="7">
        <v>1343</v>
      </c>
      <c r="I83" s="7">
        <v>1147.53</v>
      </c>
    </row>
    <row r="84" spans="1:9" ht="15" thickBot="1" x14ac:dyDescent="0.35">
      <c r="A84" s="2"/>
      <c r="B84" s="2"/>
      <c r="C84" s="2"/>
      <c r="D84" s="2"/>
      <c r="E84" s="2" t="s">
        <v>366</v>
      </c>
      <c r="F84" s="2"/>
      <c r="G84" s="2"/>
      <c r="H84" s="9">
        <v>600</v>
      </c>
      <c r="I84" s="9">
        <v>515</v>
      </c>
    </row>
    <row r="85" spans="1:9" x14ac:dyDescent="0.3">
      <c r="A85" s="2"/>
      <c r="B85" s="2"/>
      <c r="C85" s="2"/>
      <c r="D85" s="2" t="s">
        <v>367</v>
      </c>
      <c r="E85" s="2"/>
      <c r="F85" s="2"/>
      <c r="G85" s="2"/>
      <c r="H85" s="7">
        <f>ROUND(SUM(H74:H84),5)</f>
        <v>25969.71</v>
      </c>
      <c r="I85" s="7">
        <f>ROUND(SUM(I74:I84),5)</f>
        <v>25739.21</v>
      </c>
    </row>
    <row r="86" spans="1:9" ht="28.8" customHeight="1" x14ac:dyDescent="0.3">
      <c r="A86" s="2"/>
      <c r="B86" s="2"/>
      <c r="C86" s="2"/>
      <c r="D86" s="2" t="s">
        <v>368</v>
      </c>
      <c r="E86" s="2"/>
      <c r="F86" s="2"/>
      <c r="G86" s="2"/>
      <c r="H86" s="7"/>
      <c r="I86" s="7"/>
    </row>
    <row r="87" spans="1:9" x14ac:dyDescent="0.3">
      <c r="A87" s="2"/>
      <c r="B87" s="2"/>
      <c r="C87" s="2"/>
      <c r="D87" s="2"/>
      <c r="E87" s="2" t="s">
        <v>369</v>
      </c>
      <c r="F87" s="2"/>
      <c r="G87" s="2"/>
      <c r="H87" s="7">
        <v>3085.94</v>
      </c>
      <c r="I87" s="7">
        <v>3038.75</v>
      </c>
    </row>
    <row r="88" spans="1:9" x14ac:dyDescent="0.3">
      <c r="A88" s="2"/>
      <c r="B88" s="2"/>
      <c r="C88" s="2"/>
      <c r="D88" s="2"/>
      <c r="E88" s="2" t="s">
        <v>370</v>
      </c>
      <c r="F88" s="2"/>
      <c r="G88" s="2"/>
      <c r="H88" s="7">
        <v>1931.49</v>
      </c>
      <c r="I88" s="7">
        <v>1851.55</v>
      </c>
    </row>
    <row r="89" spans="1:9" x14ac:dyDescent="0.3">
      <c r="A89" s="2"/>
      <c r="B89" s="2"/>
      <c r="C89" s="2"/>
      <c r="D89" s="2"/>
      <c r="E89" s="2" t="s">
        <v>371</v>
      </c>
      <c r="F89" s="2"/>
      <c r="G89" s="2"/>
      <c r="H89" s="7">
        <v>4138.43</v>
      </c>
      <c r="I89" s="7">
        <v>3952.43</v>
      </c>
    </row>
    <row r="90" spans="1:9" x14ac:dyDescent="0.3">
      <c r="A90" s="2"/>
      <c r="B90" s="2"/>
      <c r="C90" s="2"/>
      <c r="D90" s="2"/>
      <c r="E90" s="2" t="s">
        <v>372</v>
      </c>
      <c r="F90" s="2"/>
      <c r="G90" s="2"/>
      <c r="H90" s="7">
        <v>853.61</v>
      </c>
      <c r="I90" s="7">
        <v>775.78</v>
      </c>
    </row>
    <row r="91" spans="1:9" x14ac:dyDescent="0.3">
      <c r="A91" s="2"/>
      <c r="B91" s="2"/>
      <c r="C91" s="2"/>
      <c r="D91" s="2"/>
      <c r="E91" s="2" t="s">
        <v>373</v>
      </c>
      <c r="F91" s="2"/>
      <c r="G91" s="2"/>
      <c r="H91" s="7">
        <v>2226.5</v>
      </c>
      <c r="I91" s="7">
        <v>2135.5</v>
      </c>
    </row>
    <row r="92" spans="1:9" x14ac:dyDescent="0.3">
      <c r="A92" s="2"/>
      <c r="B92" s="2"/>
      <c r="C92" s="2"/>
      <c r="D92" s="2"/>
      <c r="E92" s="2" t="s">
        <v>374</v>
      </c>
      <c r="F92" s="2"/>
      <c r="G92" s="2"/>
      <c r="H92" s="7">
        <v>3762.13</v>
      </c>
      <c r="I92" s="7">
        <v>3664.13</v>
      </c>
    </row>
    <row r="93" spans="1:9" x14ac:dyDescent="0.3">
      <c r="A93" s="2"/>
      <c r="B93" s="2"/>
      <c r="C93" s="2"/>
      <c r="D93" s="2"/>
      <c r="E93" s="2" t="s">
        <v>375</v>
      </c>
      <c r="F93" s="2"/>
      <c r="G93" s="2"/>
      <c r="H93" s="7">
        <v>1103.3</v>
      </c>
      <c r="I93" s="7">
        <v>1443.93</v>
      </c>
    </row>
    <row r="94" spans="1:9" x14ac:dyDescent="0.3">
      <c r="A94" s="2"/>
      <c r="B94" s="2"/>
      <c r="C94" s="2"/>
      <c r="D94" s="2"/>
      <c r="E94" s="2" t="s">
        <v>376</v>
      </c>
      <c r="F94" s="2"/>
      <c r="G94" s="2"/>
      <c r="H94" s="7">
        <v>0</v>
      </c>
      <c r="I94" s="7">
        <v>466.91</v>
      </c>
    </row>
    <row r="95" spans="1:9" x14ac:dyDescent="0.3">
      <c r="A95" s="2"/>
      <c r="B95" s="2"/>
      <c r="C95" s="2"/>
      <c r="D95" s="2"/>
      <c r="E95" s="2" t="s">
        <v>377</v>
      </c>
      <c r="F95" s="2"/>
      <c r="G95" s="2"/>
      <c r="H95" s="7">
        <v>2677.11</v>
      </c>
      <c r="I95" s="7">
        <v>2509.11</v>
      </c>
    </row>
    <row r="96" spans="1:9" x14ac:dyDescent="0.3">
      <c r="A96" s="2"/>
      <c r="B96" s="2"/>
      <c r="C96" s="2"/>
      <c r="D96" s="2"/>
      <c r="E96" s="2" t="s">
        <v>378</v>
      </c>
      <c r="F96" s="2"/>
      <c r="G96" s="2"/>
      <c r="H96" s="7">
        <v>2385.77</v>
      </c>
      <c r="I96" s="7">
        <v>2536.81</v>
      </c>
    </row>
    <row r="97" spans="1:9" ht="15" thickBot="1" x14ac:dyDescent="0.35">
      <c r="A97" s="2"/>
      <c r="B97" s="2"/>
      <c r="C97" s="2"/>
      <c r="D97" s="2"/>
      <c r="E97" s="2" t="s">
        <v>379</v>
      </c>
      <c r="F97" s="2"/>
      <c r="G97" s="2"/>
      <c r="H97" s="11">
        <v>1301.31</v>
      </c>
      <c r="I97" s="11">
        <v>1418.51</v>
      </c>
    </row>
    <row r="98" spans="1:9" ht="15" thickBot="1" x14ac:dyDescent="0.35">
      <c r="A98" s="2"/>
      <c r="B98" s="2"/>
      <c r="C98" s="2"/>
      <c r="D98" s="2" t="s">
        <v>380</v>
      </c>
      <c r="E98" s="2"/>
      <c r="F98" s="2"/>
      <c r="G98" s="2"/>
      <c r="H98" s="15">
        <f>ROUND(SUM(H86:H97),5)</f>
        <v>23465.59</v>
      </c>
      <c r="I98" s="15">
        <f>ROUND(SUM(I86:I97),5)</f>
        <v>23793.41</v>
      </c>
    </row>
    <row r="99" spans="1:9" ht="28.8" customHeight="1" x14ac:dyDescent="0.3">
      <c r="A99" s="2"/>
      <c r="B99" s="2"/>
      <c r="C99" s="2" t="s">
        <v>381</v>
      </c>
      <c r="D99" s="2"/>
      <c r="E99" s="2"/>
      <c r="F99" s="2"/>
      <c r="G99" s="2"/>
      <c r="H99" s="7">
        <f>ROUND(H73+H85+H98,5)</f>
        <v>49435.3</v>
      </c>
      <c r="I99" s="7">
        <f>ROUND(I73+I85+I98,5)</f>
        <v>49532.62</v>
      </c>
    </row>
    <row r="100" spans="1:9" ht="28.8" customHeight="1" thickBot="1" x14ac:dyDescent="0.35">
      <c r="A100" s="2"/>
      <c r="B100" s="2"/>
      <c r="C100" s="2" t="s">
        <v>77</v>
      </c>
      <c r="D100" s="2"/>
      <c r="E100" s="2"/>
      <c r="F100" s="2"/>
      <c r="G100" s="2"/>
      <c r="H100" s="11">
        <v>78576.14</v>
      </c>
      <c r="I100" s="11">
        <v>88540.37</v>
      </c>
    </row>
    <row r="101" spans="1:9" ht="15" thickBot="1" x14ac:dyDescent="0.35">
      <c r="A101" s="2"/>
      <c r="B101" s="2" t="s">
        <v>382</v>
      </c>
      <c r="C101" s="2"/>
      <c r="D101" s="2"/>
      <c r="E101" s="2"/>
      <c r="F101" s="2"/>
      <c r="G101" s="2"/>
      <c r="H101" s="13">
        <f>ROUND(SUM(H71:H72)+SUM(H99:H100),5)</f>
        <v>230120.99</v>
      </c>
      <c r="I101" s="13">
        <f>ROUND(SUM(I71:I72)+SUM(I99:I100),5)</f>
        <v>219356.54</v>
      </c>
    </row>
    <row r="102" spans="1:9" s="19" customFormat="1" ht="28.8" customHeight="1" thickBot="1" x14ac:dyDescent="0.25">
      <c r="A102" s="2" t="s">
        <v>383</v>
      </c>
      <c r="B102" s="2"/>
      <c r="C102" s="2"/>
      <c r="D102" s="2"/>
      <c r="E102" s="2"/>
      <c r="F102" s="2"/>
      <c r="G102" s="2"/>
      <c r="H102" s="17">
        <f>ROUND(H25+H70+H101,5)</f>
        <v>237413.83</v>
      </c>
      <c r="I102" s="17">
        <f>ROUND(I25+I70+I101,5)</f>
        <v>226184.95999999999</v>
      </c>
    </row>
    <row r="103" spans="1:9" ht="15" thickTop="1" x14ac:dyDescent="0.3"/>
  </sheetData>
  <pageMargins left="0.7" right="0.7" top="0.75" bottom="0.75" header="0.1" footer="0.3"/>
  <pageSetup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30480</xdr:rowOff>
              </to>
            </anchor>
          </controlPr>
        </control>
      </mc:Choice>
      <mc:Fallback>
        <control shapeId="3074" r:id="rId4" name="HEADER"/>
      </mc:Fallback>
    </mc:AlternateContent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30480</xdr:rowOff>
              </to>
            </anchor>
          </controlPr>
        </control>
      </mc:Choice>
      <mc:Fallback>
        <control shapeId="3073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A5B41-1109-4393-881F-95030D5D52D2}">
  <sheetPr codeName="Sheet2"/>
  <dimension ref="A1:L277"/>
  <sheetViews>
    <sheetView workbookViewId="0">
      <pane xSplit="8" ySplit="5" topLeftCell="I84" activePane="bottomRight" state="frozenSplit"/>
      <selection pane="topRight" activeCell="I1" sqref="I1"/>
      <selection pane="bottomLeft" activeCell="A6" sqref="A6"/>
      <selection pane="bottomRight" activeCell="H86" sqref="H86"/>
    </sheetView>
  </sheetViews>
  <sheetFormatPr defaultRowHeight="14.4" x14ac:dyDescent="0.3"/>
  <cols>
    <col min="1" max="7" width="3" style="25" customWidth="1"/>
    <col min="8" max="8" width="29.21875" style="25" customWidth="1"/>
    <col min="9" max="9" width="7.109375" style="26" bestFit="1" customWidth="1"/>
    <col min="10" max="10" width="9.33203125" style="26" bestFit="1" customWidth="1"/>
    <col min="11" max="11" width="11.6640625" style="26" customWidth="1"/>
    <col min="12" max="12" width="9.21875" style="26" bestFit="1" customWidth="1"/>
  </cols>
  <sheetData>
    <row r="1" spans="1:12" ht="15.6" x14ac:dyDescent="0.3">
      <c r="A1" s="3" t="s">
        <v>1</v>
      </c>
      <c r="B1" s="2"/>
      <c r="C1" s="2"/>
      <c r="D1" s="2"/>
      <c r="E1" s="2"/>
      <c r="F1" s="2"/>
      <c r="G1" s="2"/>
      <c r="H1" s="2"/>
      <c r="I1" s="1"/>
      <c r="J1" s="1"/>
      <c r="K1" s="1"/>
      <c r="L1" s="20" t="s">
        <v>78</v>
      </c>
    </row>
    <row r="2" spans="1:12" ht="17.399999999999999" x14ac:dyDescent="0.3">
      <c r="A2" s="4" t="s">
        <v>79</v>
      </c>
      <c r="B2" s="2"/>
      <c r="C2" s="2"/>
      <c r="D2" s="2"/>
      <c r="E2" s="2"/>
      <c r="F2" s="2"/>
      <c r="G2" s="2"/>
      <c r="H2" s="2"/>
      <c r="I2" s="1"/>
      <c r="J2" s="1"/>
      <c r="K2" s="1"/>
      <c r="L2" s="21">
        <v>43564</v>
      </c>
    </row>
    <row r="3" spans="1:12" x14ac:dyDescent="0.3">
      <c r="A3" s="5" t="s">
        <v>80</v>
      </c>
      <c r="B3" s="2"/>
      <c r="C3" s="2"/>
      <c r="D3" s="2"/>
      <c r="E3" s="2"/>
      <c r="F3" s="2"/>
      <c r="G3" s="2"/>
      <c r="H3" s="2"/>
      <c r="I3" s="1"/>
      <c r="J3" s="1"/>
      <c r="K3" s="1"/>
      <c r="L3" s="20" t="s">
        <v>3</v>
      </c>
    </row>
    <row r="4" spans="1:12" ht="15" thickBot="1" x14ac:dyDescent="0.35">
      <c r="A4" s="2"/>
      <c r="B4" s="2"/>
      <c r="C4" s="2"/>
      <c r="D4" s="2"/>
      <c r="E4" s="2"/>
      <c r="F4" s="2"/>
      <c r="G4" s="2"/>
      <c r="H4" s="2"/>
      <c r="I4" s="6"/>
      <c r="J4" s="6"/>
      <c r="K4" s="6"/>
      <c r="L4" s="6"/>
    </row>
    <row r="5" spans="1:12" s="24" customFormat="1" ht="15.6" thickTop="1" thickBot="1" x14ac:dyDescent="0.35">
      <c r="A5" s="22"/>
      <c r="B5" s="22"/>
      <c r="C5" s="22"/>
      <c r="D5" s="22"/>
      <c r="E5" s="22"/>
      <c r="F5" s="22"/>
      <c r="G5" s="22"/>
      <c r="H5" s="22"/>
      <c r="I5" s="23" t="s">
        <v>81</v>
      </c>
      <c r="J5" s="23" t="s">
        <v>82</v>
      </c>
      <c r="K5" s="23" t="s">
        <v>7</v>
      </c>
      <c r="L5" s="23" t="s">
        <v>6</v>
      </c>
    </row>
    <row r="6" spans="1:12" ht="15" thickTop="1" x14ac:dyDescent="0.3">
      <c r="A6" s="2"/>
      <c r="B6" s="2" t="s">
        <v>8</v>
      </c>
      <c r="C6" s="2"/>
      <c r="D6" s="2"/>
      <c r="E6" s="2"/>
      <c r="F6" s="2"/>
      <c r="G6" s="2"/>
      <c r="H6" s="2"/>
      <c r="I6" s="7"/>
      <c r="J6" s="7"/>
      <c r="K6" s="7"/>
      <c r="L6" s="8"/>
    </row>
    <row r="7" spans="1:12" x14ac:dyDescent="0.3">
      <c r="A7" s="2"/>
      <c r="B7" s="2"/>
      <c r="C7" s="2"/>
      <c r="D7" s="2" t="s">
        <v>9</v>
      </c>
      <c r="E7" s="2"/>
      <c r="F7" s="2"/>
      <c r="G7" s="2"/>
      <c r="H7" s="2"/>
      <c r="I7" s="7"/>
      <c r="J7" s="7"/>
      <c r="K7" s="7"/>
      <c r="L7" s="8"/>
    </row>
    <row r="8" spans="1:12" x14ac:dyDescent="0.3">
      <c r="A8" s="2"/>
      <c r="B8" s="2"/>
      <c r="C8" s="2"/>
      <c r="D8" s="2"/>
      <c r="E8" s="2" t="s">
        <v>83</v>
      </c>
      <c r="F8" s="2"/>
      <c r="G8" s="2"/>
      <c r="H8" s="2"/>
      <c r="I8" s="7"/>
      <c r="J8" s="7"/>
      <c r="K8" s="7"/>
      <c r="L8" s="8"/>
    </row>
    <row r="9" spans="1:12" x14ac:dyDescent="0.3">
      <c r="A9" s="2"/>
      <c r="B9" s="2"/>
      <c r="C9" s="2"/>
      <c r="D9" s="2"/>
      <c r="E9" s="2"/>
      <c r="F9" s="2" t="s">
        <v>84</v>
      </c>
      <c r="G9" s="2"/>
      <c r="H9" s="2"/>
      <c r="I9" s="7">
        <v>3008</v>
      </c>
      <c r="J9" s="7">
        <v>39602</v>
      </c>
      <c r="K9" s="7">
        <v>61440</v>
      </c>
      <c r="L9" s="8">
        <f>ROUND(IF(K9=0, IF(J9=0, 0, 1), J9/K9),5)</f>
        <v>0.64456000000000002</v>
      </c>
    </row>
    <row r="10" spans="1:12" x14ac:dyDescent="0.3">
      <c r="A10" s="2"/>
      <c r="B10" s="2"/>
      <c r="C10" s="2"/>
      <c r="D10" s="2"/>
      <c r="E10" s="2"/>
      <c r="F10" s="2" t="s">
        <v>85</v>
      </c>
      <c r="G10" s="2"/>
      <c r="H10" s="2"/>
      <c r="I10" s="7">
        <v>1152</v>
      </c>
      <c r="J10" s="7">
        <v>14632</v>
      </c>
      <c r="K10" s="7">
        <v>18240</v>
      </c>
      <c r="L10" s="8">
        <f>ROUND(IF(K10=0, IF(J10=0, 0, 1), J10/K10),5)</f>
        <v>0.80218999999999996</v>
      </c>
    </row>
    <row r="11" spans="1:12" x14ac:dyDescent="0.3">
      <c r="A11" s="2"/>
      <c r="B11" s="2"/>
      <c r="C11" s="2"/>
      <c r="D11" s="2"/>
      <c r="E11" s="2"/>
      <c r="F11" s="2" t="s">
        <v>86</v>
      </c>
      <c r="G11" s="2"/>
      <c r="H11" s="2"/>
      <c r="I11" s="7">
        <v>229.5</v>
      </c>
      <c r="J11" s="7">
        <v>1198.5</v>
      </c>
      <c r="K11" s="7">
        <v>1377</v>
      </c>
      <c r="L11" s="8">
        <f>ROUND(IF(K11=0, IF(J11=0, 0, 1), J11/K11),5)</f>
        <v>0.87036999999999998</v>
      </c>
    </row>
    <row r="12" spans="1:12" x14ac:dyDescent="0.3">
      <c r="A12" s="2"/>
      <c r="B12" s="2"/>
      <c r="C12" s="2"/>
      <c r="D12" s="2"/>
      <c r="E12" s="2"/>
      <c r="F12" s="2" t="s">
        <v>87</v>
      </c>
      <c r="G12" s="2"/>
      <c r="H12" s="2"/>
      <c r="I12" s="7">
        <v>345.34</v>
      </c>
      <c r="J12" s="7">
        <v>2194.67</v>
      </c>
      <c r="K12" s="7">
        <v>2590</v>
      </c>
      <c r="L12" s="8">
        <f>ROUND(IF(K12=0, IF(J12=0, 0, 1), J12/K12),5)</f>
        <v>0.84736</v>
      </c>
    </row>
    <row r="13" spans="1:12" ht="15" thickBot="1" x14ac:dyDescent="0.35">
      <c r="A13" s="2"/>
      <c r="B13" s="2"/>
      <c r="C13" s="2"/>
      <c r="D13" s="2"/>
      <c r="E13" s="2"/>
      <c r="F13" s="2" t="s">
        <v>88</v>
      </c>
      <c r="G13" s="2"/>
      <c r="H13" s="2"/>
      <c r="I13" s="9">
        <v>0</v>
      </c>
      <c r="J13" s="9">
        <v>0</v>
      </c>
      <c r="K13" s="9">
        <v>518</v>
      </c>
      <c r="L13" s="10">
        <f>ROUND(IF(K13=0, IF(J13=0, 0, 1), J13/K13),5)</f>
        <v>0</v>
      </c>
    </row>
    <row r="14" spans="1:12" x14ac:dyDescent="0.3">
      <c r="A14" s="2"/>
      <c r="B14" s="2"/>
      <c r="C14" s="2"/>
      <c r="D14" s="2"/>
      <c r="E14" s="2" t="s">
        <v>89</v>
      </c>
      <c r="F14" s="2"/>
      <c r="G14" s="2"/>
      <c r="H14" s="2"/>
      <c r="I14" s="7">
        <f>ROUND(SUM(I8:I13),5)</f>
        <v>4734.84</v>
      </c>
      <c r="J14" s="7">
        <f>ROUND(SUM(J8:J13),5)</f>
        <v>57627.17</v>
      </c>
      <c r="K14" s="7">
        <f>ROUND(SUM(K8:K13),5)</f>
        <v>84165</v>
      </c>
      <c r="L14" s="8">
        <f>ROUND(IF(K14=0, IF(J14=0, 0, 1), J14/K14),5)</f>
        <v>0.68469000000000002</v>
      </c>
    </row>
    <row r="15" spans="1:12" ht="28.8" customHeight="1" x14ac:dyDescent="0.3">
      <c r="A15" s="2"/>
      <c r="B15" s="2"/>
      <c r="C15" s="2"/>
      <c r="D15" s="2"/>
      <c r="E15" s="2" t="s">
        <v>90</v>
      </c>
      <c r="F15" s="2"/>
      <c r="G15" s="2"/>
      <c r="H15" s="2"/>
      <c r="I15" s="7"/>
      <c r="J15" s="7"/>
      <c r="K15" s="7"/>
      <c r="L15" s="8"/>
    </row>
    <row r="16" spans="1:12" x14ac:dyDescent="0.3">
      <c r="A16" s="2"/>
      <c r="B16" s="2"/>
      <c r="C16" s="2"/>
      <c r="D16" s="2"/>
      <c r="E16" s="2"/>
      <c r="F16" s="2" t="s">
        <v>91</v>
      </c>
      <c r="G16" s="2"/>
      <c r="H16" s="2"/>
      <c r="I16" s="7">
        <v>450</v>
      </c>
      <c r="J16" s="7">
        <v>2100</v>
      </c>
      <c r="K16" s="7">
        <v>7800</v>
      </c>
      <c r="L16" s="8">
        <f>ROUND(IF(K16=0, IF(J16=0, 0, 1), J16/K16),5)</f>
        <v>0.26923000000000002</v>
      </c>
    </row>
    <row r="17" spans="1:12" x14ac:dyDescent="0.3">
      <c r="A17" s="2"/>
      <c r="B17" s="2"/>
      <c r="C17" s="2"/>
      <c r="D17" s="2"/>
      <c r="E17" s="2"/>
      <c r="F17" s="2" t="s">
        <v>92</v>
      </c>
      <c r="G17" s="2"/>
      <c r="H17" s="2"/>
      <c r="I17" s="7">
        <v>150</v>
      </c>
      <c r="J17" s="7">
        <v>900</v>
      </c>
      <c r="K17" s="7">
        <v>3000</v>
      </c>
      <c r="L17" s="8">
        <f>ROUND(IF(K17=0, IF(J17=0, 0, 1), J17/K17),5)</f>
        <v>0.3</v>
      </c>
    </row>
    <row r="18" spans="1:12" x14ac:dyDescent="0.3">
      <c r="A18" s="2"/>
      <c r="B18" s="2"/>
      <c r="C18" s="2"/>
      <c r="D18" s="2"/>
      <c r="E18" s="2"/>
      <c r="F18" s="2" t="s">
        <v>93</v>
      </c>
      <c r="G18" s="2"/>
      <c r="H18" s="2"/>
      <c r="I18" s="7">
        <v>0</v>
      </c>
      <c r="J18" s="7">
        <v>525</v>
      </c>
      <c r="K18" s="7">
        <v>1050</v>
      </c>
      <c r="L18" s="8">
        <f>ROUND(IF(K18=0, IF(J18=0, 0, 1), J18/K18),5)</f>
        <v>0.5</v>
      </c>
    </row>
    <row r="19" spans="1:12" ht="15" thickBot="1" x14ac:dyDescent="0.35">
      <c r="A19" s="2"/>
      <c r="B19" s="2"/>
      <c r="C19" s="2"/>
      <c r="D19" s="2"/>
      <c r="E19" s="2"/>
      <c r="F19" s="2" t="s">
        <v>94</v>
      </c>
      <c r="G19" s="2"/>
      <c r="H19" s="2"/>
      <c r="I19" s="9">
        <v>0</v>
      </c>
      <c r="J19" s="9">
        <v>0</v>
      </c>
      <c r="K19" s="9">
        <v>600</v>
      </c>
      <c r="L19" s="10">
        <f>ROUND(IF(K19=0, IF(J19=0, 0, 1), J19/K19),5)</f>
        <v>0</v>
      </c>
    </row>
    <row r="20" spans="1:12" x14ac:dyDescent="0.3">
      <c r="A20" s="2"/>
      <c r="B20" s="2"/>
      <c r="C20" s="2"/>
      <c r="D20" s="2"/>
      <c r="E20" s="2" t="s">
        <v>95</v>
      </c>
      <c r="F20" s="2"/>
      <c r="G20" s="2"/>
      <c r="H20" s="2"/>
      <c r="I20" s="7">
        <f>ROUND(SUM(I15:I19),5)</f>
        <v>600</v>
      </c>
      <c r="J20" s="7">
        <f>ROUND(SUM(J15:J19),5)</f>
        <v>3525</v>
      </c>
      <c r="K20" s="7">
        <f>ROUND(SUM(K15:K19),5)</f>
        <v>12450</v>
      </c>
      <c r="L20" s="8">
        <f>ROUND(IF(K20=0, IF(J20=0, 0, 1), J20/K20),5)</f>
        <v>0.28312999999999999</v>
      </c>
    </row>
    <row r="21" spans="1:12" ht="28.8" customHeight="1" x14ac:dyDescent="0.3">
      <c r="A21" s="2"/>
      <c r="B21" s="2"/>
      <c r="C21" s="2"/>
      <c r="D21" s="2"/>
      <c r="E21" s="2" t="s">
        <v>96</v>
      </c>
      <c r="F21" s="2"/>
      <c r="G21" s="2"/>
      <c r="H21" s="2"/>
      <c r="I21" s="7"/>
      <c r="J21" s="7"/>
      <c r="K21" s="7"/>
      <c r="L21" s="8"/>
    </row>
    <row r="22" spans="1:12" x14ac:dyDescent="0.3">
      <c r="A22" s="2"/>
      <c r="B22" s="2"/>
      <c r="C22" s="2"/>
      <c r="D22" s="2"/>
      <c r="E22" s="2"/>
      <c r="F22" s="2" t="s">
        <v>97</v>
      </c>
      <c r="G22" s="2"/>
      <c r="H22" s="2"/>
      <c r="I22" s="7">
        <v>0</v>
      </c>
      <c r="J22" s="7">
        <v>0</v>
      </c>
      <c r="K22" s="7">
        <v>50</v>
      </c>
      <c r="L22" s="8">
        <f>ROUND(IF(K22=0, IF(J22=0, 0, 1), J22/K22),5)</f>
        <v>0</v>
      </c>
    </row>
    <row r="23" spans="1:12" x14ac:dyDescent="0.3">
      <c r="A23" s="2"/>
      <c r="B23" s="2"/>
      <c r="C23" s="2"/>
      <c r="D23" s="2"/>
      <c r="E23" s="2"/>
      <c r="F23" s="2" t="s">
        <v>98</v>
      </c>
      <c r="G23" s="2"/>
      <c r="H23" s="2"/>
      <c r="I23" s="7">
        <v>0</v>
      </c>
      <c r="J23" s="7">
        <v>140</v>
      </c>
      <c r="K23" s="7">
        <v>210</v>
      </c>
      <c r="L23" s="8">
        <f>ROUND(IF(K23=0, IF(J23=0, 0, 1), J23/K23),5)</f>
        <v>0.66666999999999998</v>
      </c>
    </row>
    <row r="24" spans="1:12" x14ac:dyDescent="0.3">
      <c r="A24" s="2"/>
      <c r="B24" s="2"/>
      <c r="C24" s="2"/>
      <c r="D24" s="2"/>
      <c r="E24" s="2"/>
      <c r="F24" s="2" t="s">
        <v>99</v>
      </c>
      <c r="G24" s="2"/>
      <c r="H24" s="2"/>
      <c r="I24" s="7">
        <v>0</v>
      </c>
      <c r="J24" s="7">
        <v>0</v>
      </c>
      <c r="K24" s="7">
        <v>180</v>
      </c>
      <c r="L24" s="8">
        <f>ROUND(IF(K24=0, IF(J24=0, 0, 1), J24/K24),5)</f>
        <v>0</v>
      </c>
    </row>
    <row r="25" spans="1:12" ht="15" thickBot="1" x14ac:dyDescent="0.35">
      <c r="A25" s="2"/>
      <c r="B25" s="2"/>
      <c r="C25" s="2"/>
      <c r="D25" s="2"/>
      <c r="E25" s="2"/>
      <c r="F25" s="2" t="s">
        <v>100</v>
      </c>
      <c r="G25" s="2"/>
      <c r="H25" s="2"/>
      <c r="I25" s="9">
        <v>0</v>
      </c>
      <c r="J25" s="9">
        <v>0</v>
      </c>
      <c r="K25" s="9">
        <v>100</v>
      </c>
      <c r="L25" s="10">
        <f>ROUND(IF(K25=0, IF(J25=0, 0, 1), J25/K25),5)</f>
        <v>0</v>
      </c>
    </row>
    <row r="26" spans="1:12" x14ac:dyDescent="0.3">
      <c r="A26" s="2"/>
      <c r="B26" s="2"/>
      <c r="C26" s="2"/>
      <c r="D26" s="2"/>
      <c r="E26" s="2" t="s">
        <v>101</v>
      </c>
      <c r="F26" s="2"/>
      <c r="G26" s="2"/>
      <c r="H26" s="2"/>
      <c r="I26" s="7">
        <f>ROUND(SUM(I21:I25),5)</f>
        <v>0</v>
      </c>
      <c r="J26" s="7">
        <f>ROUND(SUM(J21:J25),5)</f>
        <v>140</v>
      </c>
      <c r="K26" s="7">
        <f>ROUND(SUM(K21:K25),5)</f>
        <v>540</v>
      </c>
      <c r="L26" s="8">
        <f>ROUND(IF(K26=0, IF(J26=0, 0, 1), J26/K26),5)</f>
        <v>0.25925999999999999</v>
      </c>
    </row>
    <row r="27" spans="1:12" ht="28.8" customHeight="1" x14ac:dyDescent="0.3">
      <c r="A27" s="2"/>
      <c r="B27" s="2"/>
      <c r="C27" s="2"/>
      <c r="D27" s="2"/>
      <c r="E27" s="2" t="s">
        <v>102</v>
      </c>
      <c r="F27" s="2"/>
      <c r="G27" s="2"/>
      <c r="H27" s="2"/>
      <c r="I27" s="7"/>
      <c r="J27" s="7"/>
      <c r="K27" s="7"/>
      <c r="L27" s="8"/>
    </row>
    <row r="28" spans="1:12" x14ac:dyDescent="0.3">
      <c r="A28" s="2"/>
      <c r="B28" s="2"/>
      <c r="C28" s="2"/>
      <c r="D28" s="2"/>
      <c r="E28" s="2"/>
      <c r="F28" s="2" t="s">
        <v>103</v>
      </c>
      <c r="G28" s="2"/>
      <c r="H28" s="2"/>
      <c r="I28" s="7">
        <v>0</v>
      </c>
      <c r="J28" s="7">
        <v>0</v>
      </c>
      <c r="K28" s="7">
        <v>100</v>
      </c>
      <c r="L28" s="8">
        <f>ROUND(IF(K28=0, IF(J28=0, 0, 1), J28/K28),5)</f>
        <v>0</v>
      </c>
    </row>
    <row r="29" spans="1:12" x14ac:dyDescent="0.3">
      <c r="A29" s="2"/>
      <c r="B29" s="2"/>
      <c r="C29" s="2"/>
      <c r="D29" s="2"/>
      <c r="E29" s="2"/>
      <c r="F29" s="2" t="s">
        <v>104</v>
      </c>
      <c r="G29" s="2"/>
      <c r="H29" s="2"/>
      <c r="I29" s="7">
        <v>1112.5</v>
      </c>
      <c r="J29" s="7">
        <v>15950</v>
      </c>
      <c r="K29" s="7">
        <v>20000</v>
      </c>
      <c r="L29" s="8">
        <f>ROUND(IF(K29=0, IF(J29=0, 0, 1), J29/K29),5)</f>
        <v>0.79749999999999999</v>
      </c>
    </row>
    <row r="30" spans="1:12" x14ac:dyDescent="0.3">
      <c r="A30" s="2"/>
      <c r="B30" s="2"/>
      <c r="C30" s="2"/>
      <c r="D30" s="2"/>
      <c r="E30" s="2"/>
      <c r="F30" s="2" t="s">
        <v>105</v>
      </c>
      <c r="G30" s="2"/>
      <c r="H30" s="2"/>
      <c r="I30" s="7">
        <v>5.85</v>
      </c>
      <c r="J30" s="7">
        <v>13.82</v>
      </c>
      <c r="K30" s="7">
        <v>30</v>
      </c>
      <c r="L30" s="8">
        <f>ROUND(IF(K30=0, IF(J30=0, 0, 1), J30/K30),5)</f>
        <v>0.46067000000000002</v>
      </c>
    </row>
    <row r="31" spans="1:12" x14ac:dyDescent="0.3">
      <c r="A31" s="2"/>
      <c r="B31" s="2"/>
      <c r="C31" s="2"/>
      <c r="D31" s="2"/>
      <c r="E31" s="2"/>
      <c r="F31" s="2" t="s">
        <v>106</v>
      </c>
      <c r="G31" s="2"/>
      <c r="H31" s="2"/>
      <c r="I31" s="7">
        <v>0</v>
      </c>
      <c r="J31" s="7">
        <v>0</v>
      </c>
      <c r="K31" s="7">
        <v>160</v>
      </c>
      <c r="L31" s="8">
        <f>ROUND(IF(K31=0, IF(J31=0, 0, 1), J31/K31),5)</f>
        <v>0</v>
      </c>
    </row>
    <row r="32" spans="1:12" ht="15" thickBot="1" x14ac:dyDescent="0.35">
      <c r="A32" s="2"/>
      <c r="B32" s="2"/>
      <c r="C32" s="2"/>
      <c r="D32" s="2"/>
      <c r="E32" s="2"/>
      <c r="F32" s="2" t="s">
        <v>107</v>
      </c>
      <c r="G32" s="2"/>
      <c r="H32" s="2"/>
      <c r="I32" s="9">
        <v>0</v>
      </c>
      <c r="J32" s="9">
        <v>0</v>
      </c>
      <c r="K32" s="9">
        <v>1000</v>
      </c>
      <c r="L32" s="10">
        <f>ROUND(IF(K32=0, IF(J32=0, 0, 1), J32/K32),5)</f>
        <v>0</v>
      </c>
    </row>
    <row r="33" spans="1:12" x14ac:dyDescent="0.3">
      <c r="A33" s="2"/>
      <c r="B33" s="2"/>
      <c r="C33" s="2"/>
      <c r="D33" s="2"/>
      <c r="E33" s="2" t="s">
        <v>108</v>
      </c>
      <c r="F33" s="2"/>
      <c r="G33" s="2"/>
      <c r="H33" s="2"/>
      <c r="I33" s="7">
        <f>ROUND(SUM(I27:I32),5)</f>
        <v>1118.3499999999999</v>
      </c>
      <c r="J33" s="7">
        <f>ROUND(SUM(J27:J32),5)</f>
        <v>15963.82</v>
      </c>
      <c r="K33" s="7">
        <f>ROUND(SUM(K27:K32),5)</f>
        <v>21290</v>
      </c>
      <c r="L33" s="8">
        <f>ROUND(IF(K33=0, IF(J33=0, 0, 1), J33/K33),5)</f>
        <v>0.74983</v>
      </c>
    </row>
    <row r="34" spans="1:12" ht="28.8" customHeight="1" x14ac:dyDescent="0.3">
      <c r="A34" s="2"/>
      <c r="B34" s="2"/>
      <c r="C34" s="2"/>
      <c r="D34" s="2"/>
      <c r="E34" s="2" t="s">
        <v>109</v>
      </c>
      <c r="F34" s="2"/>
      <c r="G34" s="2"/>
      <c r="H34" s="2"/>
      <c r="I34" s="7"/>
      <c r="J34" s="7"/>
      <c r="K34" s="7"/>
      <c r="L34" s="8"/>
    </row>
    <row r="35" spans="1:12" x14ac:dyDescent="0.3">
      <c r="A35" s="2"/>
      <c r="B35" s="2"/>
      <c r="C35" s="2"/>
      <c r="D35" s="2"/>
      <c r="E35" s="2"/>
      <c r="F35" s="2" t="s">
        <v>110</v>
      </c>
      <c r="G35" s="2"/>
      <c r="H35" s="2"/>
      <c r="I35" s="7">
        <v>29</v>
      </c>
      <c r="J35" s="7">
        <v>29</v>
      </c>
      <c r="K35" s="7">
        <v>29</v>
      </c>
      <c r="L35" s="8">
        <f>ROUND(IF(K35=0, IF(J35=0, 0, 1), J35/K35),5)</f>
        <v>1</v>
      </c>
    </row>
    <row r="36" spans="1:12" x14ac:dyDescent="0.3">
      <c r="A36" s="2"/>
      <c r="B36" s="2"/>
      <c r="C36" s="2"/>
      <c r="D36" s="2"/>
      <c r="E36" s="2"/>
      <c r="F36" s="2" t="s">
        <v>111</v>
      </c>
      <c r="G36" s="2"/>
      <c r="H36" s="2"/>
      <c r="I36" s="7">
        <v>29</v>
      </c>
      <c r="J36" s="7">
        <v>29</v>
      </c>
      <c r="K36" s="7"/>
      <c r="L36" s="8"/>
    </row>
    <row r="37" spans="1:12" x14ac:dyDescent="0.3">
      <c r="A37" s="2"/>
      <c r="B37" s="2"/>
      <c r="C37" s="2"/>
      <c r="D37" s="2"/>
      <c r="E37" s="2"/>
      <c r="F37" s="2" t="s">
        <v>112</v>
      </c>
      <c r="G37" s="2"/>
      <c r="H37" s="2"/>
      <c r="I37" s="7">
        <v>0</v>
      </c>
      <c r="J37" s="7">
        <v>29</v>
      </c>
      <c r="K37" s="7"/>
      <c r="L37" s="8"/>
    </row>
    <row r="38" spans="1:12" x14ac:dyDescent="0.3">
      <c r="A38" s="2"/>
      <c r="B38" s="2"/>
      <c r="C38" s="2"/>
      <c r="D38" s="2"/>
      <c r="E38" s="2"/>
      <c r="F38" s="2" t="s">
        <v>113</v>
      </c>
      <c r="G38" s="2"/>
      <c r="H38" s="2"/>
      <c r="I38" s="7">
        <v>0</v>
      </c>
      <c r="J38" s="7">
        <v>0</v>
      </c>
      <c r="K38" s="7">
        <v>58</v>
      </c>
      <c r="L38" s="8">
        <f>ROUND(IF(K38=0, IF(J38=0, 0, 1), J38/K38),5)</f>
        <v>0</v>
      </c>
    </row>
    <row r="39" spans="1:12" x14ac:dyDescent="0.3">
      <c r="A39" s="2"/>
      <c r="B39" s="2"/>
      <c r="C39" s="2"/>
      <c r="D39" s="2"/>
      <c r="E39" s="2"/>
      <c r="F39" s="2" t="s">
        <v>114</v>
      </c>
      <c r="G39" s="2"/>
      <c r="H39" s="2"/>
      <c r="I39" s="7">
        <v>0</v>
      </c>
      <c r="J39" s="7">
        <v>58</v>
      </c>
      <c r="K39" s="7">
        <v>58</v>
      </c>
      <c r="L39" s="8">
        <f>ROUND(IF(K39=0, IF(J39=0, 0, 1), J39/K39),5)</f>
        <v>1</v>
      </c>
    </row>
    <row r="40" spans="1:12" x14ac:dyDescent="0.3">
      <c r="A40" s="2"/>
      <c r="B40" s="2"/>
      <c r="C40" s="2"/>
      <c r="D40" s="2"/>
      <c r="E40" s="2"/>
      <c r="F40" s="2" t="s">
        <v>115</v>
      </c>
      <c r="G40" s="2"/>
      <c r="H40" s="2"/>
      <c r="I40" s="7">
        <v>0</v>
      </c>
      <c r="J40" s="7">
        <v>0</v>
      </c>
      <c r="K40" s="7">
        <v>58</v>
      </c>
      <c r="L40" s="8">
        <f>ROUND(IF(K40=0, IF(J40=0, 0, 1), J40/K40),5)</f>
        <v>0</v>
      </c>
    </row>
    <row r="41" spans="1:12" x14ac:dyDescent="0.3">
      <c r="A41" s="2"/>
      <c r="B41" s="2"/>
      <c r="C41" s="2"/>
      <c r="D41" s="2"/>
      <c r="E41" s="2"/>
      <c r="F41" s="2" t="s">
        <v>116</v>
      </c>
      <c r="G41" s="2"/>
      <c r="H41" s="2"/>
      <c r="I41" s="7">
        <v>98</v>
      </c>
      <c r="J41" s="7">
        <v>98</v>
      </c>
      <c r="K41" s="7">
        <v>58</v>
      </c>
      <c r="L41" s="8">
        <f>ROUND(IF(K41=0, IF(J41=0, 0, 1), J41/K41),5)</f>
        <v>1.6896599999999999</v>
      </c>
    </row>
    <row r="42" spans="1:12" x14ac:dyDescent="0.3">
      <c r="A42" s="2"/>
      <c r="B42" s="2"/>
      <c r="C42" s="2"/>
      <c r="D42" s="2"/>
      <c r="E42" s="2"/>
      <c r="F42" s="2" t="s">
        <v>117</v>
      </c>
      <c r="G42" s="2"/>
      <c r="H42" s="2"/>
      <c r="I42" s="7">
        <v>0</v>
      </c>
      <c r="J42" s="7">
        <v>0</v>
      </c>
      <c r="K42" s="7">
        <v>29</v>
      </c>
      <c r="L42" s="8">
        <f>ROUND(IF(K42=0, IF(J42=0, 0, 1), J42/K42),5)</f>
        <v>0</v>
      </c>
    </row>
    <row r="43" spans="1:12" x14ac:dyDescent="0.3">
      <c r="A43" s="2"/>
      <c r="B43" s="2"/>
      <c r="C43" s="2"/>
      <c r="D43" s="2"/>
      <c r="E43" s="2"/>
      <c r="F43" s="2" t="s">
        <v>118</v>
      </c>
      <c r="G43" s="2"/>
      <c r="H43" s="2"/>
      <c r="I43" s="7">
        <v>0</v>
      </c>
      <c r="J43" s="7">
        <v>0</v>
      </c>
      <c r="K43" s="7">
        <v>29</v>
      </c>
      <c r="L43" s="8">
        <f>ROUND(IF(K43=0, IF(J43=0, 0, 1), J43/K43),5)</f>
        <v>0</v>
      </c>
    </row>
    <row r="44" spans="1:12" x14ac:dyDescent="0.3">
      <c r="A44" s="2"/>
      <c r="B44" s="2"/>
      <c r="C44" s="2"/>
      <c r="D44" s="2"/>
      <c r="E44" s="2"/>
      <c r="F44" s="2" t="s">
        <v>119</v>
      </c>
      <c r="G44" s="2"/>
      <c r="H44" s="2"/>
      <c r="I44" s="7">
        <v>29</v>
      </c>
      <c r="J44" s="7">
        <v>58</v>
      </c>
      <c r="K44" s="7">
        <v>29</v>
      </c>
      <c r="L44" s="8">
        <f>ROUND(IF(K44=0, IF(J44=0, 0, 1), J44/K44),5)</f>
        <v>2</v>
      </c>
    </row>
    <row r="45" spans="1:12" x14ac:dyDescent="0.3">
      <c r="A45" s="2"/>
      <c r="B45" s="2"/>
      <c r="C45" s="2"/>
      <c r="D45" s="2"/>
      <c r="E45" s="2"/>
      <c r="F45" s="2" t="s">
        <v>120</v>
      </c>
      <c r="G45" s="2"/>
      <c r="H45" s="2"/>
      <c r="I45" s="7">
        <v>0</v>
      </c>
      <c r="J45" s="7">
        <v>0</v>
      </c>
      <c r="K45" s="7">
        <v>29</v>
      </c>
      <c r="L45" s="8">
        <f>ROUND(IF(K45=0, IF(J45=0, 0, 1), J45/K45),5)</f>
        <v>0</v>
      </c>
    </row>
    <row r="46" spans="1:12" x14ac:dyDescent="0.3">
      <c r="A46" s="2"/>
      <c r="B46" s="2"/>
      <c r="C46" s="2"/>
      <c r="D46" s="2"/>
      <c r="E46" s="2"/>
      <c r="F46" s="2" t="s">
        <v>121</v>
      </c>
      <c r="G46" s="2"/>
      <c r="H46" s="2"/>
      <c r="I46" s="7">
        <v>0</v>
      </c>
      <c r="J46" s="7">
        <v>58</v>
      </c>
      <c r="K46" s="7">
        <v>29</v>
      </c>
      <c r="L46" s="8">
        <f>ROUND(IF(K46=0, IF(J46=0, 0, 1), J46/K46),5)</f>
        <v>2</v>
      </c>
    </row>
    <row r="47" spans="1:12" x14ac:dyDescent="0.3">
      <c r="A47" s="2"/>
      <c r="B47" s="2"/>
      <c r="C47" s="2"/>
      <c r="D47" s="2"/>
      <c r="E47" s="2"/>
      <c r="F47" s="2" t="s">
        <v>122</v>
      </c>
      <c r="G47" s="2"/>
      <c r="H47" s="2"/>
      <c r="I47" s="7">
        <v>0</v>
      </c>
      <c r="J47" s="7">
        <v>29</v>
      </c>
      <c r="K47" s="7">
        <v>58</v>
      </c>
      <c r="L47" s="8">
        <f>ROUND(IF(K47=0, IF(J47=0, 0, 1), J47/K47),5)</f>
        <v>0.5</v>
      </c>
    </row>
    <row r="48" spans="1:12" x14ac:dyDescent="0.3">
      <c r="A48" s="2"/>
      <c r="B48" s="2"/>
      <c r="C48" s="2"/>
      <c r="D48" s="2"/>
      <c r="E48" s="2"/>
      <c r="F48" s="2" t="s">
        <v>123</v>
      </c>
      <c r="G48" s="2"/>
      <c r="H48" s="2"/>
      <c r="I48" s="7">
        <v>0</v>
      </c>
      <c r="J48" s="7">
        <v>0</v>
      </c>
      <c r="K48" s="7">
        <v>29</v>
      </c>
      <c r="L48" s="8">
        <f>ROUND(IF(K48=0, IF(J48=0, 0, 1), J48/K48),5)</f>
        <v>0</v>
      </c>
    </row>
    <row r="49" spans="1:12" x14ac:dyDescent="0.3">
      <c r="A49" s="2"/>
      <c r="B49" s="2"/>
      <c r="C49" s="2"/>
      <c r="D49" s="2"/>
      <c r="E49" s="2"/>
      <c r="F49" s="2" t="s">
        <v>124</v>
      </c>
      <c r="G49" s="2"/>
      <c r="H49" s="2"/>
      <c r="I49" s="7">
        <v>0</v>
      </c>
      <c r="J49" s="7">
        <v>98</v>
      </c>
      <c r="K49" s="7">
        <v>29</v>
      </c>
      <c r="L49" s="8">
        <f>ROUND(IF(K49=0, IF(J49=0, 0, 1), J49/K49),5)</f>
        <v>3.3793099999999998</v>
      </c>
    </row>
    <row r="50" spans="1:12" x14ac:dyDescent="0.3">
      <c r="A50" s="2"/>
      <c r="B50" s="2"/>
      <c r="C50" s="2"/>
      <c r="D50" s="2"/>
      <c r="E50" s="2"/>
      <c r="F50" s="2" t="s">
        <v>125</v>
      </c>
      <c r="G50" s="2"/>
      <c r="H50" s="2"/>
      <c r="I50" s="7">
        <v>0</v>
      </c>
      <c r="J50" s="7">
        <v>58</v>
      </c>
      <c r="K50" s="7">
        <v>87</v>
      </c>
      <c r="L50" s="8">
        <f>ROUND(IF(K50=0, IF(J50=0, 0, 1), J50/K50),5)</f>
        <v>0.66666999999999998</v>
      </c>
    </row>
    <row r="51" spans="1:12" x14ac:dyDescent="0.3">
      <c r="A51" s="2"/>
      <c r="B51" s="2"/>
      <c r="C51" s="2"/>
      <c r="D51" s="2"/>
      <c r="E51" s="2"/>
      <c r="F51" s="2" t="s">
        <v>126</v>
      </c>
      <c r="G51" s="2"/>
      <c r="H51" s="2"/>
      <c r="I51" s="7">
        <v>174</v>
      </c>
      <c r="J51" s="7">
        <v>203</v>
      </c>
      <c r="K51" s="7">
        <v>87</v>
      </c>
      <c r="L51" s="8">
        <f>ROUND(IF(K51=0, IF(J51=0, 0, 1), J51/K51),5)</f>
        <v>2.3333300000000001</v>
      </c>
    </row>
    <row r="52" spans="1:12" x14ac:dyDescent="0.3">
      <c r="A52" s="2"/>
      <c r="B52" s="2"/>
      <c r="C52" s="2"/>
      <c r="D52" s="2"/>
      <c r="E52" s="2"/>
      <c r="F52" s="2" t="s">
        <v>127</v>
      </c>
      <c r="G52" s="2"/>
      <c r="H52" s="2"/>
      <c r="I52" s="7">
        <v>824</v>
      </c>
      <c r="J52" s="7">
        <v>1552</v>
      </c>
      <c r="K52" s="7">
        <v>760</v>
      </c>
      <c r="L52" s="8">
        <f>ROUND(IF(K52=0, IF(J52=0, 0, 1), J52/K52),5)</f>
        <v>2.0421100000000001</v>
      </c>
    </row>
    <row r="53" spans="1:12" x14ac:dyDescent="0.3">
      <c r="A53" s="2"/>
      <c r="B53" s="2"/>
      <c r="C53" s="2"/>
      <c r="D53" s="2"/>
      <c r="E53" s="2"/>
      <c r="F53" s="2" t="s">
        <v>128</v>
      </c>
      <c r="G53" s="2"/>
      <c r="H53" s="2"/>
      <c r="I53" s="7">
        <v>0</v>
      </c>
      <c r="J53" s="7">
        <v>0</v>
      </c>
      <c r="K53" s="7">
        <v>760</v>
      </c>
      <c r="L53" s="8">
        <f>ROUND(IF(K53=0, IF(J53=0, 0, 1), J53/K53),5)</f>
        <v>0</v>
      </c>
    </row>
    <row r="54" spans="1:12" x14ac:dyDescent="0.3">
      <c r="A54" s="2"/>
      <c r="B54" s="2"/>
      <c r="C54" s="2"/>
      <c r="D54" s="2"/>
      <c r="E54" s="2"/>
      <c r="F54" s="2" t="s">
        <v>129</v>
      </c>
      <c r="G54" s="2"/>
      <c r="H54" s="2"/>
      <c r="I54" s="7">
        <v>0</v>
      </c>
      <c r="J54" s="7">
        <v>0</v>
      </c>
      <c r="K54" s="7">
        <v>760</v>
      </c>
      <c r="L54" s="8">
        <f>ROUND(IF(K54=0, IF(J54=0, 0, 1), J54/K54),5)</f>
        <v>0</v>
      </c>
    </row>
    <row r="55" spans="1:12" ht="15" thickBot="1" x14ac:dyDescent="0.35">
      <c r="A55" s="2"/>
      <c r="B55" s="2"/>
      <c r="C55" s="2"/>
      <c r="D55" s="2"/>
      <c r="E55" s="2"/>
      <c r="F55" s="2" t="s">
        <v>130</v>
      </c>
      <c r="G55" s="2"/>
      <c r="H55" s="2"/>
      <c r="I55" s="9">
        <v>0</v>
      </c>
      <c r="J55" s="9">
        <v>0</v>
      </c>
      <c r="K55" s="9">
        <v>760</v>
      </c>
      <c r="L55" s="10">
        <f>ROUND(IF(K55=0, IF(J55=0, 0, 1), J55/K55),5)</f>
        <v>0</v>
      </c>
    </row>
    <row r="56" spans="1:12" x14ac:dyDescent="0.3">
      <c r="A56" s="2"/>
      <c r="B56" s="2"/>
      <c r="C56" s="2"/>
      <c r="D56" s="2"/>
      <c r="E56" s="2" t="s">
        <v>131</v>
      </c>
      <c r="F56" s="2"/>
      <c r="G56" s="2"/>
      <c r="H56" s="2"/>
      <c r="I56" s="7">
        <f>ROUND(SUM(I34:I55),5)</f>
        <v>1183</v>
      </c>
      <c r="J56" s="7">
        <f>ROUND(SUM(J34:J55),5)</f>
        <v>2299</v>
      </c>
      <c r="K56" s="7">
        <f>ROUND(SUM(K34:K55),5)</f>
        <v>3736</v>
      </c>
      <c r="L56" s="8">
        <f>ROUND(IF(K56=0, IF(J56=0, 0, 1), J56/K56),5)</f>
        <v>0.61536000000000002</v>
      </c>
    </row>
    <row r="57" spans="1:12" ht="28.8" customHeight="1" x14ac:dyDescent="0.3">
      <c r="A57" s="2"/>
      <c r="B57" s="2"/>
      <c r="C57" s="2"/>
      <c r="D57" s="2"/>
      <c r="E57" s="2" t="s">
        <v>132</v>
      </c>
      <c r="F57" s="2"/>
      <c r="G57" s="2"/>
      <c r="H57" s="2"/>
      <c r="I57" s="7"/>
      <c r="J57" s="7"/>
      <c r="K57" s="7"/>
      <c r="L57" s="8"/>
    </row>
    <row r="58" spans="1:12" x14ac:dyDescent="0.3">
      <c r="A58" s="2"/>
      <c r="B58" s="2"/>
      <c r="C58" s="2"/>
      <c r="D58" s="2"/>
      <c r="E58" s="2"/>
      <c r="F58" s="2" t="s">
        <v>133</v>
      </c>
      <c r="G58" s="2"/>
      <c r="H58" s="2"/>
      <c r="I58" s="7">
        <v>0</v>
      </c>
      <c r="J58" s="7">
        <v>0</v>
      </c>
      <c r="K58" s="7">
        <v>299</v>
      </c>
      <c r="L58" s="8">
        <f>ROUND(IF(K58=0, IF(J58=0, 0, 1), J58/K58),5)</f>
        <v>0</v>
      </c>
    </row>
    <row r="59" spans="1:12" x14ac:dyDescent="0.3">
      <c r="A59" s="2"/>
      <c r="B59" s="2"/>
      <c r="C59" s="2"/>
      <c r="D59" s="2"/>
      <c r="E59" s="2"/>
      <c r="F59" s="2" t="s">
        <v>134</v>
      </c>
      <c r="G59" s="2"/>
      <c r="H59" s="2"/>
      <c r="I59" s="7">
        <v>0</v>
      </c>
      <c r="J59" s="7">
        <v>0</v>
      </c>
      <c r="K59" s="7">
        <v>249</v>
      </c>
      <c r="L59" s="8">
        <f>ROUND(IF(K59=0, IF(J59=0, 0, 1), J59/K59),5)</f>
        <v>0</v>
      </c>
    </row>
    <row r="60" spans="1:12" x14ac:dyDescent="0.3">
      <c r="A60" s="2"/>
      <c r="B60" s="2"/>
      <c r="C60" s="2"/>
      <c r="D60" s="2"/>
      <c r="E60" s="2"/>
      <c r="F60" s="2" t="s">
        <v>135</v>
      </c>
      <c r="G60" s="2"/>
      <c r="H60" s="2"/>
      <c r="I60" s="7">
        <v>0</v>
      </c>
      <c r="J60" s="7">
        <v>0</v>
      </c>
      <c r="K60" s="7">
        <v>298</v>
      </c>
      <c r="L60" s="8">
        <f>ROUND(IF(K60=0, IF(J60=0, 0, 1), J60/K60),5)</f>
        <v>0</v>
      </c>
    </row>
    <row r="61" spans="1:12" x14ac:dyDescent="0.3">
      <c r="A61" s="2"/>
      <c r="B61" s="2"/>
      <c r="C61" s="2"/>
      <c r="D61" s="2"/>
      <c r="E61" s="2"/>
      <c r="F61" s="2" t="s">
        <v>136</v>
      </c>
      <c r="G61" s="2"/>
      <c r="H61" s="2"/>
      <c r="I61" s="7">
        <v>0</v>
      </c>
      <c r="J61" s="7">
        <v>0</v>
      </c>
      <c r="K61" s="7">
        <v>598</v>
      </c>
      <c r="L61" s="8">
        <f>ROUND(IF(K61=0, IF(J61=0, 0, 1), J61/K61),5)</f>
        <v>0</v>
      </c>
    </row>
    <row r="62" spans="1:12" x14ac:dyDescent="0.3">
      <c r="A62" s="2"/>
      <c r="B62" s="2"/>
      <c r="C62" s="2"/>
      <c r="D62" s="2"/>
      <c r="E62" s="2"/>
      <c r="F62" s="2" t="s">
        <v>137</v>
      </c>
      <c r="G62" s="2"/>
      <c r="H62" s="2"/>
      <c r="I62" s="7">
        <v>0</v>
      </c>
      <c r="J62" s="7">
        <v>0</v>
      </c>
      <c r="K62" s="7">
        <v>299</v>
      </c>
      <c r="L62" s="8">
        <f>ROUND(IF(K62=0, IF(J62=0, 0, 1), J62/K62),5)</f>
        <v>0</v>
      </c>
    </row>
    <row r="63" spans="1:12" x14ac:dyDescent="0.3">
      <c r="A63" s="2"/>
      <c r="B63" s="2"/>
      <c r="C63" s="2"/>
      <c r="D63" s="2"/>
      <c r="E63" s="2"/>
      <c r="F63" s="2" t="s">
        <v>138</v>
      </c>
      <c r="G63" s="2"/>
      <c r="H63" s="2"/>
      <c r="I63" s="7">
        <v>0</v>
      </c>
      <c r="J63" s="7">
        <v>0</v>
      </c>
      <c r="K63" s="7">
        <v>299</v>
      </c>
      <c r="L63" s="8">
        <f>ROUND(IF(K63=0, IF(J63=0, 0, 1), J63/K63),5)</f>
        <v>0</v>
      </c>
    </row>
    <row r="64" spans="1:12" ht="15" thickBot="1" x14ac:dyDescent="0.35">
      <c r="A64" s="2"/>
      <c r="B64" s="2"/>
      <c r="C64" s="2"/>
      <c r="D64" s="2"/>
      <c r="E64" s="2"/>
      <c r="F64" s="2" t="s">
        <v>139</v>
      </c>
      <c r="G64" s="2"/>
      <c r="H64" s="2"/>
      <c r="I64" s="9">
        <v>0</v>
      </c>
      <c r="J64" s="9">
        <v>0</v>
      </c>
      <c r="K64" s="9">
        <v>4233</v>
      </c>
      <c r="L64" s="10">
        <f>ROUND(IF(K64=0, IF(J64=0, 0, 1), J64/K64),5)</f>
        <v>0</v>
      </c>
    </row>
    <row r="65" spans="1:12" x14ac:dyDescent="0.3">
      <c r="A65" s="2"/>
      <c r="B65" s="2"/>
      <c r="C65" s="2"/>
      <c r="D65" s="2"/>
      <c r="E65" s="2" t="s">
        <v>140</v>
      </c>
      <c r="F65" s="2"/>
      <c r="G65" s="2"/>
      <c r="H65" s="2"/>
      <c r="I65" s="7">
        <f>ROUND(SUM(I57:I64),5)</f>
        <v>0</v>
      </c>
      <c r="J65" s="7">
        <f>ROUND(SUM(J57:J64),5)</f>
        <v>0</v>
      </c>
      <c r="K65" s="7">
        <f>ROUND(SUM(K57:K64),5)</f>
        <v>6275</v>
      </c>
      <c r="L65" s="8">
        <f>ROUND(IF(K65=0, IF(J65=0, 0, 1), J65/K65),5)</f>
        <v>0</v>
      </c>
    </row>
    <row r="66" spans="1:12" ht="28.8" customHeight="1" x14ac:dyDescent="0.3">
      <c r="A66" s="2"/>
      <c r="B66" s="2"/>
      <c r="C66" s="2"/>
      <c r="D66" s="2"/>
      <c r="E66" s="2" t="s">
        <v>141</v>
      </c>
      <c r="F66" s="2"/>
      <c r="G66" s="2"/>
      <c r="H66" s="2"/>
      <c r="I66" s="7">
        <v>0</v>
      </c>
      <c r="J66" s="7">
        <v>0</v>
      </c>
      <c r="K66" s="7">
        <v>500</v>
      </c>
      <c r="L66" s="8">
        <f>ROUND(IF(K66=0, IF(J66=0, 0, 1), J66/K66),5)</f>
        <v>0</v>
      </c>
    </row>
    <row r="67" spans="1:12" x14ac:dyDescent="0.3">
      <c r="A67" s="2"/>
      <c r="B67" s="2"/>
      <c r="C67" s="2"/>
      <c r="D67" s="2"/>
      <c r="E67" s="2" t="s">
        <v>10</v>
      </c>
      <c r="F67" s="2"/>
      <c r="G67" s="2"/>
      <c r="H67" s="2"/>
      <c r="I67" s="7"/>
      <c r="J67" s="7"/>
      <c r="K67" s="7"/>
      <c r="L67" s="8"/>
    </row>
    <row r="68" spans="1:12" x14ac:dyDescent="0.3">
      <c r="A68" s="2"/>
      <c r="B68" s="2"/>
      <c r="C68" s="2"/>
      <c r="D68" s="2"/>
      <c r="E68" s="2"/>
      <c r="F68" s="2" t="s">
        <v>11</v>
      </c>
      <c r="G68" s="2"/>
      <c r="H68" s="2"/>
      <c r="I68" s="7">
        <v>16625</v>
      </c>
      <c r="J68" s="7">
        <v>21375</v>
      </c>
      <c r="K68" s="7">
        <v>32629</v>
      </c>
      <c r="L68" s="8">
        <f>ROUND(IF(K68=0, IF(J68=0, 0, 1), J68/K68),5)</f>
        <v>0.65508999999999995</v>
      </c>
    </row>
    <row r="69" spans="1:12" x14ac:dyDescent="0.3">
      <c r="A69" s="2"/>
      <c r="B69" s="2"/>
      <c r="C69" s="2"/>
      <c r="D69" s="2"/>
      <c r="E69" s="2"/>
      <c r="F69" s="2" t="s">
        <v>12</v>
      </c>
      <c r="G69" s="2"/>
      <c r="H69" s="2"/>
      <c r="I69" s="7">
        <v>950</v>
      </c>
      <c r="J69" s="7">
        <v>950</v>
      </c>
      <c r="K69" s="7">
        <v>5370</v>
      </c>
      <c r="L69" s="8">
        <f>ROUND(IF(K69=0, IF(J69=0, 0, 1), J69/K69),5)</f>
        <v>0.17691000000000001</v>
      </c>
    </row>
    <row r="70" spans="1:12" x14ac:dyDescent="0.3">
      <c r="A70" s="2"/>
      <c r="B70" s="2"/>
      <c r="C70" s="2"/>
      <c r="D70" s="2"/>
      <c r="E70" s="2"/>
      <c r="F70" s="2" t="s">
        <v>13</v>
      </c>
      <c r="G70" s="2"/>
      <c r="H70" s="2"/>
      <c r="I70" s="7">
        <v>75</v>
      </c>
      <c r="J70" s="7">
        <v>75</v>
      </c>
      <c r="K70" s="7">
        <v>250</v>
      </c>
      <c r="L70" s="8">
        <f>ROUND(IF(K70=0, IF(J70=0, 0, 1), J70/K70),5)</f>
        <v>0.3</v>
      </c>
    </row>
    <row r="71" spans="1:12" x14ac:dyDescent="0.3">
      <c r="A71" s="2"/>
      <c r="B71" s="2"/>
      <c r="C71" s="2"/>
      <c r="D71" s="2"/>
      <c r="E71" s="2"/>
      <c r="F71" s="2" t="s">
        <v>14</v>
      </c>
      <c r="G71" s="2"/>
      <c r="H71" s="2"/>
      <c r="I71" s="7"/>
      <c r="J71" s="7"/>
      <c r="K71" s="7"/>
      <c r="L71" s="8"/>
    </row>
    <row r="72" spans="1:12" ht="15" thickBot="1" x14ac:dyDescent="0.35">
      <c r="A72" s="2"/>
      <c r="B72" s="2"/>
      <c r="C72" s="2"/>
      <c r="D72" s="2"/>
      <c r="E72" s="2"/>
      <c r="F72" s="2"/>
      <c r="G72" s="2" t="s">
        <v>15</v>
      </c>
      <c r="H72" s="2"/>
      <c r="I72" s="9">
        <v>196</v>
      </c>
      <c r="J72" s="9">
        <v>308</v>
      </c>
      <c r="K72" s="9">
        <v>800</v>
      </c>
      <c r="L72" s="10">
        <f>ROUND(IF(K72=0, IF(J72=0, 0, 1), J72/K72),5)</f>
        <v>0.38500000000000001</v>
      </c>
    </row>
    <row r="73" spans="1:12" x14ac:dyDescent="0.3">
      <c r="A73" s="2"/>
      <c r="B73" s="2"/>
      <c r="C73" s="2"/>
      <c r="D73" s="2"/>
      <c r="E73" s="2"/>
      <c r="F73" s="2" t="s">
        <v>16</v>
      </c>
      <c r="G73" s="2"/>
      <c r="H73" s="2"/>
      <c r="I73" s="7">
        <f>ROUND(SUM(I71:I72),5)</f>
        <v>196</v>
      </c>
      <c r="J73" s="7">
        <f>ROUND(SUM(J71:J72),5)</f>
        <v>308</v>
      </c>
      <c r="K73" s="7">
        <f>ROUND(SUM(K71:K72),5)</f>
        <v>800</v>
      </c>
      <c r="L73" s="8">
        <f>ROUND(IF(K73=0, IF(J73=0, 0, 1), J73/K73),5)</f>
        <v>0.38500000000000001</v>
      </c>
    </row>
    <row r="74" spans="1:12" ht="28.8" customHeight="1" x14ac:dyDescent="0.3">
      <c r="A74" s="2"/>
      <c r="B74" s="2"/>
      <c r="C74" s="2"/>
      <c r="D74" s="2"/>
      <c r="E74" s="2"/>
      <c r="F74" s="2" t="s">
        <v>17</v>
      </c>
      <c r="G74" s="2"/>
      <c r="H74" s="2"/>
      <c r="I74" s="7">
        <v>0</v>
      </c>
      <c r="J74" s="7">
        <v>0</v>
      </c>
      <c r="K74" s="7">
        <v>50</v>
      </c>
      <c r="L74" s="8">
        <f>ROUND(IF(K74=0, IF(J74=0, 0, 1), J74/K74),5)</f>
        <v>0</v>
      </c>
    </row>
    <row r="75" spans="1:12" x14ac:dyDescent="0.3">
      <c r="A75" s="2"/>
      <c r="B75" s="2"/>
      <c r="C75" s="2"/>
      <c r="D75" s="2"/>
      <c r="E75" s="2"/>
      <c r="F75" s="2" t="s">
        <v>18</v>
      </c>
      <c r="G75" s="2"/>
      <c r="H75" s="2"/>
      <c r="I75" s="7">
        <v>0</v>
      </c>
      <c r="J75" s="7">
        <v>7</v>
      </c>
      <c r="K75" s="7"/>
      <c r="L75" s="8"/>
    </row>
    <row r="76" spans="1:12" x14ac:dyDescent="0.3">
      <c r="A76" s="2"/>
      <c r="B76" s="2"/>
      <c r="C76" s="2"/>
      <c r="D76" s="2"/>
      <c r="E76" s="2"/>
      <c r="F76" s="2" t="s">
        <v>19</v>
      </c>
      <c r="G76" s="2"/>
      <c r="H76" s="2"/>
      <c r="I76" s="7">
        <v>0</v>
      </c>
      <c r="J76" s="7">
        <v>0</v>
      </c>
      <c r="K76" s="7">
        <v>2200</v>
      </c>
      <c r="L76" s="8">
        <f>ROUND(IF(K76=0, IF(J76=0, 0, 1), J76/K76),5)</f>
        <v>0</v>
      </c>
    </row>
    <row r="77" spans="1:12" x14ac:dyDescent="0.3">
      <c r="A77" s="2"/>
      <c r="B77" s="2"/>
      <c r="C77" s="2"/>
      <c r="D77" s="2"/>
      <c r="E77" s="2"/>
      <c r="F77" s="2" t="s">
        <v>20</v>
      </c>
      <c r="G77" s="2"/>
      <c r="H77" s="2"/>
      <c r="I77" s="7"/>
      <c r="J77" s="7"/>
      <c r="K77" s="7"/>
      <c r="L77" s="8"/>
    </row>
    <row r="78" spans="1:12" x14ac:dyDescent="0.3">
      <c r="A78" s="2"/>
      <c r="B78" s="2"/>
      <c r="C78" s="2"/>
      <c r="D78" s="2"/>
      <c r="E78" s="2"/>
      <c r="F78" s="2"/>
      <c r="G78" s="2" t="s">
        <v>21</v>
      </c>
      <c r="H78" s="2"/>
      <c r="I78" s="7">
        <v>796</v>
      </c>
      <c r="J78" s="7">
        <v>995</v>
      </c>
      <c r="K78" s="7">
        <v>2687</v>
      </c>
      <c r="L78" s="8">
        <f>ROUND(IF(K78=0, IF(J78=0, 0, 1), J78/K78),5)</f>
        <v>0.37030000000000002</v>
      </c>
    </row>
    <row r="79" spans="1:12" ht="15" thickBot="1" x14ac:dyDescent="0.35">
      <c r="A79" s="2"/>
      <c r="B79" s="2"/>
      <c r="C79" s="2"/>
      <c r="D79" s="2"/>
      <c r="E79" s="2"/>
      <c r="F79" s="2"/>
      <c r="G79" s="2" t="s">
        <v>22</v>
      </c>
      <c r="H79" s="2"/>
      <c r="I79" s="9">
        <v>498</v>
      </c>
      <c r="J79" s="9">
        <v>747</v>
      </c>
      <c r="K79" s="9"/>
      <c r="L79" s="10"/>
    </row>
    <row r="80" spans="1:12" x14ac:dyDescent="0.3">
      <c r="A80" s="2"/>
      <c r="B80" s="2"/>
      <c r="C80" s="2"/>
      <c r="D80" s="2"/>
      <c r="E80" s="2"/>
      <c r="F80" s="2" t="s">
        <v>23</v>
      </c>
      <c r="G80" s="2"/>
      <c r="H80" s="2"/>
      <c r="I80" s="7">
        <f>ROUND(SUM(I77:I79),5)</f>
        <v>1294</v>
      </c>
      <c r="J80" s="7">
        <f>ROUND(SUM(J77:J79),5)</f>
        <v>1742</v>
      </c>
      <c r="K80" s="7">
        <f>ROUND(SUM(K77:K79),5)</f>
        <v>2687</v>
      </c>
      <c r="L80" s="8">
        <f>ROUND(IF(K80=0, IF(J80=0, 0, 1), J80/K80),5)</f>
        <v>0.64831000000000005</v>
      </c>
    </row>
    <row r="81" spans="1:12" ht="28.8" customHeight="1" thickBot="1" x14ac:dyDescent="0.35">
      <c r="A81" s="2"/>
      <c r="B81" s="2"/>
      <c r="C81" s="2"/>
      <c r="D81" s="2"/>
      <c r="E81" s="2"/>
      <c r="F81" s="2" t="s">
        <v>24</v>
      </c>
      <c r="G81" s="2"/>
      <c r="H81" s="2"/>
      <c r="I81" s="9">
        <v>240</v>
      </c>
      <c r="J81" s="9">
        <v>240</v>
      </c>
      <c r="K81" s="9">
        <v>500</v>
      </c>
      <c r="L81" s="10">
        <f>ROUND(IF(K81=0, IF(J81=0, 0, 1), J81/K81),5)</f>
        <v>0.48</v>
      </c>
    </row>
    <row r="82" spans="1:12" x14ac:dyDescent="0.3">
      <c r="A82" s="2"/>
      <c r="B82" s="2"/>
      <c r="C82" s="2"/>
      <c r="D82" s="2"/>
      <c r="E82" s="2" t="s">
        <v>25</v>
      </c>
      <c r="F82" s="2"/>
      <c r="G82" s="2"/>
      <c r="H82" s="2"/>
      <c r="I82" s="7">
        <f>ROUND(SUM(I67:I70)+SUM(I73:I76)+SUM(I80:I81),5)</f>
        <v>19380</v>
      </c>
      <c r="J82" s="7">
        <f>ROUND(SUM(J67:J70)+SUM(J73:J76)+SUM(J80:J81),5)</f>
        <v>24697</v>
      </c>
      <c r="K82" s="7">
        <f>ROUND(SUM(K67:K70)+SUM(K73:K76)+SUM(K80:K81),5)</f>
        <v>44486</v>
      </c>
      <c r="L82" s="8">
        <f>ROUND(IF(K82=0, IF(J82=0, 0, 1), J82/K82),5)</f>
        <v>0.55515999999999999</v>
      </c>
    </row>
    <row r="83" spans="1:12" ht="28.8" customHeight="1" thickBot="1" x14ac:dyDescent="0.35">
      <c r="A83" s="2"/>
      <c r="B83" s="2"/>
      <c r="C83" s="2"/>
      <c r="D83" s="2"/>
      <c r="E83" s="2" t="s">
        <v>142</v>
      </c>
      <c r="F83" s="2"/>
      <c r="G83" s="2"/>
      <c r="H83" s="2"/>
      <c r="I83" s="11">
        <v>0</v>
      </c>
      <c r="J83" s="11">
        <v>150</v>
      </c>
      <c r="K83" s="11">
        <v>300</v>
      </c>
      <c r="L83" s="12">
        <f>ROUND(IF(K83=0, IF(J83=0, 0, 1), J83/K83),5)</f>
        <v>0.5</v>
      </c>
    </row>
    <row r="84" spans="1:12" ht="15" thickBot="1" x14ac:dyDescent="0.35">
      <c r="A84" s="2"/>
      <c r="B84" s="2"/>
      <c r="C84" s="2"/>
      <c r="D84" s="2" t="s">
        <v>9</v>
      </c>
      <c r="E84" s="2"/>
      <c r="F84" s="2"/>
      <c r="G84" s="2"/>
      <c r="H84" s="2"/>
      <c r="I84" s="15">
        <f>ROUND(I7+I14+I20+I26+I33+I56+SUM(I65:I66)+SUM(I82:I83),5)</f>
        <v>27016.19</v>
      </c>
      <c r="J84" s="15">
        <f>ROUND(J7+J14+J20+J26+J33+J56+SUM(J65:J66)+SUM(J82:J83),5)</f>
        <v>104401.99</v>
      </c>
      <c r="K84" s="15">
        <f>ROUND(K7+K14+K20+K26+K33+K56+SUM(K65:K66)+SUM(K82:K83),5)</f>
        <v>173742</v>
      </c>
      <c r="L84" s="16">
        <f>ROUND(IF(K84=0, IF(J84=0, 0, 1), J84/K84),5)</f>
        <v>0.60089999999999999</v>
      </c>
    </row>
    <row r="85" spans="1:12" ht="28.8" customHeight="1" x14ac:dyDescent="0.3">
      <c r="A85" s="2"/>
      <c r="B85" s="2"/>
      <c r="C85" s="2" t="s">
        <v>26</v>
      </c>
      <c r="D85" s="2"/>
      <c r="E85" s="2"/>
      <c r="F85" s="2"/>
      <c r="G85" s="2"/>
      <c r="H85" s="2"/>
      <c r="I85" s="7">
        <f>I84</f>
        <v>27016.19</v>
      </c>
      <c r="J85" s="7">
        <f>J84</f>
        <v>104401.99</v>
      </c>
      <c r="K85" s="7">
        <f>K84</f>
        <v>173742</v>
      </c>
      <c r="L85" s="8">
        <f>ROUND(IF(K85=0, IF(J85=0, 0, 1), J85/K85),5)</f>
        <v>0.60089999999999999</v>
      </c>
    </row>
    <row r="86" spans="1:12" ht="28.8" customHeight="1" x14ac:dyDescent="0.3">
      <c r="A86" s="2"/>
      <c r="B86" s="2"/>
      <c r="C86" s="2"/>
      <c r="D86" s="2" t="s">
        <v>27</v>
      </c>
      <c r="E86" s="2"/>
      <c r="F86" s="2"/>
      <c r="G86" s="2"/>
      <c r="H86" s="2"/>
      <c r="I86" s="7"/>
      <c r="J86" s="7"/>
      <c r="K86" s="7"/>
      <c r="L86" s="8"/>
    </row>
    <row r="87" spans="1:12" x14ac:dyDescent="0.3">
      <c r="A87" s="2"/>
      <c r="B87" s="2"/>
      <c r="C87" s="2"/>
      <c r="D87" s="2"/>
      <c r="E87" s="2" t="s">
        <v>143</v>
      </c>
      <c r="F87" s="2"/>
      <c r="G87" s="2"/>
      <c r="H87" s="2"/>
      <c r="I87" s="7"/>
      <c r="J87" s="7"/>
      <c r="K87" s="7"/>
      <c r="L87" s="8"/>
    </row>
    <row r="88" spans="1:12" x14ac:dyDescent="0.3">
      <c r="A88" s="2"/>
      <c r="B88" s="2"/>
      <c r="C88" s="2"/>
      <c r="D88" s="2"/>
      <c r="E88" s="2"/>
      <c r="F88" s="2" t="s">
        <v>144</v>
      </c>
      <c r="G88" s="2"/>
      <c r="H88" s="2"/>
      <c r="I88" s="7"/>
      <c r="J88" s="7"/>
      <c r="K88" s="7"/>
      <c r="L88" s="8"/>
    </row>
    <row r="89" spans="1:12" x14ac:dyDescent="0.3">
      <c r="A89" s="2"/>
      <c r="B89" s="2"/>
      <c r="C89" s="2"/>
      <c r="D89" s="2"/>
      <c r="E89" s="2"/>
      <c r="F89" s="2"/>
      <c r="G89" s="2" t="s">
        <v>145</v>
      </c>
      <c r="H89" s="2"/>
      <c r="I89" s="7">
        <v>0</v>
      </c>
      <c r="J89" s="7">
        <v>0</v>
      </c>
      <c r="K89" s="7">
        <v>50</v>
      </c>
      <c r="L89" s="8">
        <f>ROUND(IF(K89=0, IF(J89=0, 0, 1), J89/K89),5)</f>
        <v>0</v>
      </c>
    </row>
    <row r="90" spans="1:12" ht="15" thickBot="1" x14ac:dyDescent="0.35">
      <c r="A90" s="2"/>
      <c r="B90" s="2"/>
      <c r="C90" s="2"/>
      <c r="D90" s="2"/>
      <c r="E90" s="2"/>
      <c r="F90" s="2"/>
      <c r="G90" s="2" t="s">
        <v>146</v>
      </c>
      <c r="H90" s="2"/>
      <c r="I90" s="9">
        <v>0</v>
      </c>
      <c r="J90" s="9">
        <v>76.44</v>
      </c>
      <c r="K90" s="9">
        <v>1000</v>
      </c>
      <c r="L90" s="10">
        <f>ROUND(IF(K90=0, IF(J90=0, 0, 1), J90/K90),5)</f>
        <v>7.6439999999999994E-2</v>
      </c>
    </row>
    <row r="91" spans="1:12" x14ac:dyDescent="0.3">
      <c r="A91" s="2"/>
      <c r="B91" s="2"/>
      <c r="C91" s="2"/>
      <c r="D91" s="2"/>
      <c r="E91" s="2"/>
      <c r="F91" s="2" t="s">
        <v>147</v>
      </c>
      <c r="G91" s="2"/>
      <c r="H91" s="2"/>
      <c r="I91" s="7">
        <f>ROUND(SUM(I88:I90),5)</f>
        <v>0</v>
      </c>
      <c r="J91" s="7">
        <f>ROUND(SUM(J88:J90),5)</f>
        <v>76.44</v>
      </c>
      <c r="K91" s="7">
        <f>ROUND(SUM(K88:K90),5)</f>
        <v>1050</v>
      </c>
      <c r="L91" s="8">
        <f>ROUND(IF(K91=0, IF(J91=0, 0, 1), J91/K91),5)</f>
        <v>7.2800000000000004E-2</v>
      </c>
    </row>
    <row r="92" spans="1:12" ht="28.8" customHeight="1" x14ac:dyDescent="0.3">
      <c r="A92" s="2"/>
      <c r="B92" s="2"/>
      <c r="C92" s="2"/>
      <c r="D92" s="2"/>
      <c r="E92" s="2"/>
      <c r="F92" s="2" t="s">
        <v>148</v>
      </c>
      <c r="G92" s="2"/>
      <c r="H92" s="2"/>
      <c r="I92" s="7"/>
      <c r="J92" s="7"/>
      <c r="K92" s="7"/>
      <c r="L92" s="8"/>
    </row>
    <row r="93" spans="1:12" x14ac:dyDescent="0.3">
      <c r="A93" s="2"/>
      <c r="B93" s="2"/>
      <c r="C93" s="2"/>
      <c r="D93" s="2"/>
      <c r="E93" s="2"/>
      <c r="F93" s="2"/>
      <c r="G93" s="2" t="s">
        <v>149</v>
      </c>
      <c r="H93" s="2"/>
      <c r="I93" s="7">
        <v>0</v>
      </c>
      <c r="J93" s="7">
        <v>50.51</v>
      </c>
      <c r="K93" s="7"/>
      <c r="L93" s="8"/>
    </row>
    <row r="94" spans="1:12" x14ac:dyDescent="0.3">
      <c r="A94" s="2"/>
      <c r="B94" s="2"/>
      <c r="C94" s="2"/>
      <c r="D94" s="2"/>
      <c r="E94" s="2"/>
      <c r="F94" s="2"/>
      <c r="G94" s="2" t="s">
        <v>150</v>
      </c>
      <c r="H94" s="2"/>
      <c r="I94" s="7">
        <v>30</v>
      </c>
      <c r="J94" s="7">
        <v>90</v>
      </c>
      <c r="K94" s="7">
        <v>400</v>
      </c>
      <c r="L94" s="8">
        <f>ROUND(IF(K94=0, IF(J94=0, 0, 1), J94/K94),5)</f>
        <v>0.22500000000000001</v>
      </c>
    </row>
    <row r="95" spans="1:12" ht="15" thickBot="1" x14ac:dyDescent="0.35">
      <c r="A95" s="2"/>
      <c r="B95" s="2"/>
      <c r="C95" s="2"/>
      <c r="D95" s="2"/>
      <c r="E95" s="2"/>
      <c r="F95" s="2"/>
      <c r="G95" s="2" t="s">
        <v>151</v>
      </c>
      <c r="H95" s="2"/>
      <c r="I95" s="9">
        <v>0</v>
      </c>
      <c r="J95" s="9">
        <v>0</v>
      </c>
      <c r="K95" s="9">
        <v>1200</v>
      </c>
      <c r="L95" s="10">
        <f>ROUND(IF(K95=0, IF(J95=0, 0, 1), J95/K95),5)</f>
        <v>0</v>
      </c>
    </row>
    <row r="96" spans="1:12" x14ac:dyDescent="0.3">
      <c r="A96" s="2"/>
      <c r="B96" s="2"/>
      <c r="C96" s="2"/>
      <c r="D96" s="2"/>
      <c r="E96" s="2"/>
      <c r="F96" s="2" t="s">
        <v>152</v>
      </c>
      <c r="G96" s="2"/>
      <c r="H96" s="2"/>
      <c r="I96" s="7">
        <f>ROUND(SUM(I92:I95),5)</f>
        <v>30</v>
      </c>
      <c r="J96" s="7">
        <f>ROUND(SUM(J92:J95),5)</f>
        <v>140.51</v>
      </c>
      <c r="K96" s="7">
        <f>ROUND(SUM(K92:K95),5)</f>
        <v>1600</v>
      </c>
      <c r="L96" s="8">
        <f>ROUND(IF(K96=0, IF(J96=0, 0, 1), J96/K96),5)</f>
        <v>8.7819999999999995E-2</v>
      </c>
    </row>
    <row r="97" spans="1:12" ht="28.8" customHeight="1" x14ac:dyDescent="0.3">
      <c r="A97" s="2"/>
      <c r="B97" s="2"/>
      <c r="C97" s="2"/>
      <c r="D97" s="2"/>
      <c r="E97" s="2"/>
      <c r="F97" s="2" t="s">
        <v>153</v>
      </c>
      <c r="G97" s="2"/>
      <c r="H97" s="2"/>
      <c r="I97" s="7"/>
      <c r="J97" s="7"/>
      <c r="K97" s="7"/>
      <c r="L97" s="8"/>
    </row>
    <row r="98" spans="1:12" x14ac:dyDescent="0.3">
      <c r="A98" s="2"/>
      <c r="B98" s="2"/>
      <c r="C98" s="2"/>
      <c r="D98" s="2"/>
      <c r="E98" s="2"/>
      <c r="F98" s="2"/>
      <c r="G98" s="2" t="s">
        <v>154</v>
      </c>
      <c r="H98" s="2"/>
      <c r="I98" s="7">
        <v>0</v>
      </c>
      <c r="J98" s="7">
        <v>1035</v>
      </c>
      <c r="K98" s="7">
        <v>3000</v>
      </c>
      <c r="L98" s="8">
        <f>ROUND(IF(K98=0, IF(J98=0, 0, 1), J98/K98),5)</f>
        <v>0.34499999999999997</v>
      </c>
    </row>
    <row r="99" spans="1:12" x14ac:dyDescent="0.3">
      <c r="A99" s="2"/>
      <c r="B99" s="2"/>
      <c r="C99" s="2"/>
      <c r="D99" s="2"/>
      <c r="E99" s="2"/>
      <c r="F99" s="2"/>
      <c r="G99" s="2" t="s">
        <v>155</v>
      </c>
      <c r="H99" s="2"/>
      <c r="I99" s="7">
        <v>0</v>
      </c>
      <c r="J99" s="7">
        <v>0</v>
      </c>
      <c r="K99" s="7">
        <v>3000</v>
      </c>
      <c r="L99" s="8">
        <f>ROUND(IF(K99=0, IF(J99=0, 0, 1), J99/K99),5)</f>
        <v>0</v>
      </c>
    </row>
    <row r="100" spans="1:12" x14ac:dyDescent="0.3">
      <c r="A100" s="2"/>
      <c r="B100" s="2"/>
      <c r="C100" s="2"/>
      <c r="D100" s="2"/>
      <c r="E100" s="2"/>
      <c r="F100" s="2"/>
      <c r="G100" s="2" t="s">
        <v>156</v>
      </c>
      <c r="H100" s="2"/>
      <c r="I100" s="7">
        <v>0</v>
      </c>
      <c r="J100" s="7">
        <v>560</v>
      </c>
      <c r="K100" s="7">
        <v>4000</v>
      </c>
      <c r="L100" s="8">
        <f>ROUND(IF(K100=0, IF(J100=0, 0, 1), J100/K100),5)</f>
        <v>0.14000000000000001</v>
      </c>
    </row>
    <row r="101" spans="1:12" x14ac:dyDescent="0.3">
      <c r="A101" s="2"/>
      <c r="B101" s="2"/>
      <c r="C101" s="2"/>
      <c r="D101" s="2"/>
      <c r="E101" s="2"/>
      <c r="F101" s="2"/>
      <c r="G101" s="2" t="s">
        <v>157</v>
      </c>
      <c r="H101" s="2"/>
      <c r="I101" s="7">
        <v>0</v>
      </c>
      <c r="J101" s="7">
        <v>198</v>
      </c>
      <c r="K101" s="7">
        <v>225</v>
      </c>
      <c r="L101" s="8">
        <f>ROUND(IF(K101=0, IF(J101=0, 0, 1), J101/K101),5)</f>
        <v>0.88</v>
      </c>
    </row>
    <row r="102" spans="1:12" ht="15" thickBot="1" x14ac:dyDescent="0.35">
      <c r="A102" s="2"/>
      <c r="B102" s="2"/>
      <c r="C102" s="2"/>
      <c r="D102" s="2"/>
      <c r="E102" s="2"/>
      <c r="F102" s="2"/>
      <c r="G102" s="2" t="s">
        <v>158</v>
      </c>
      <c r="H102" s="2"/>
      <c r="I102" s="9">
        <v>0</v>
      </c>
      <c r="J102" s="9">
        <v>299.7</v>
      </c>
      <c r="K102" s="9">
        <v>1500</v>
      </c>
      <c r="L102" s="10">
        <f>ROUND(IF(K102=0, IF(J102=0, 0, 1), J102/K102),5)</f>
        <v>0.19980000000000001</v>
      </c>
    </row>
    <row r="103" spans="1:12" x14ac:dyDescent="0.3">
      <c r="A103" s="2"/>
      <c r="B103" s="2"/>
      <c r="C103" s="2"/>
      <c r="D103" s="2"/>
      <c r="E103" s="2"/>
      <c r="F103" s="2" t="s">
        <v>159</v>
      </c>
      <c r="G103" s="2"/>
      <c r="H103" s="2"/>
      <c r="I103" s="7">
        <f>ROUND(SUM(I97:I102),5)</f>
        <v>0</v>
      </c>
      <c r="J103" s="7">
        <f>ROUND(SUM(J97:J102),5)</f>
        <v>2092.6999999999998</v>
      </c>
      <c r="K103" s="7">
        <f>ROUND(SUM(K97:K102),5)</f>
        <v>11725</v>
      </c>
      <c r="L103" s="8">
        <f>ROUND(IF(K103=0, IF(J103=0, 0, 1), J103/K103),5)</f>
        <v>0.17848</v>
      </c>
    </row>
    <row r="104" spans="1:12" ht="28.8" customHeight="1" x14ac:dyDescent="0.3">
      <c r="A104" s="2"/>
      <c r="B104" s="2"/>
      <c r="C104" s="2"/>
      <c r="D104" s="2"/>
      <c r="E104" s="2"/>
      <c r="F104" s="2" t="s">
        <v>160</v>
      </c>
      <c r="G104" s="2"/>
      <c r="H104" s="2"/>
      <c r="I104" s="7"/>
      <c r="J104" s="7"/>
      <c r="K104" s="7"/>
      <c r="L104" s="8"/>
    </row>
    <row r="105" spans="1:12" x14ac:dyDescent="0.3">
      <c r="A105" s="2"/>
      <c r="B105" s="2"/>
      <c r="C105" s="2"/>
      <c r="D105" s="2"/>
      <c r="E105" s="2"/>
      <c r="F105" s="2"/>
      <c r="G105" s="2" t="s">
        <v>161</v>
      </c>
      <c r="H105" s="2"/>
      <c r="I105" s="7">
        <v>0</v>
      </c>
      <c r="J105" s="7">
        <v>600</v>
      </c>
      <c r="K105" s="7">
        <v>4000</v>
      </c>
      <c r="L105" s="8">
        <f>ROUND(IF(K105=0, IF(J105=0, 0, 1), J105/K105),5)</f>
        <v>0.15</v>
      </c>
    </row>
    <row r="106" spans="1:12" x14ac:dyDescent="0.3">
      <c r="A106" s="2"/>
      <c r="B106" s="2"/>
      <c r="C106" s="2"/>
      <c r="D106" s="2"/>
      <c r="E106" s="2"/>
      <c r="F106" s="2"/>
      <c r="G106" s="2" t="s">
        <v>162</v>
      </c>
      <c r="H106" s="2"/>
      <c r="I106" s="7"/>
      <c r="J106" s="7"/>
      <c r="K106" s="7"/>
      <c r="L106" s="8"/>
    </row>
    <row r="107" spans="1:12" x14ac:dyDescent="0.3">
      <c r="A107" s="2"/>
      <c r="B107" s="2"/>
      <c r="C107" s="2"/>
      <c r="D107" s="2"/>
      <c r="E107" s="2"/>
      <c r="F107" s="2"/>
      <c r="G107" s="2"/>
      <c r="H107" s="2" t="s">
        <v>163</v>
      </c>
      <c r="I107" s="7">
        <v>0</v>
      </c>
      <c r="J107" s="7">
        <v>0</v>
      </c>
      <c r="K107" s="7">
        <v>75</v>
      </c>
      <c r="L107" s="8">
        <f>ROUND(IF(K107=0, IF(J107=0, 0, 1), J107/K107),5)</f>
        <v>0</v>
      </c>
    </row>
    <row r="108" spans="1:12" ht="15" thickBot="1" x14ac:dyDescent="0.35">
      <c r="A108" s="2"/>
      <c r="B108" s="2"/>
      <c r="C108" s="2"/>
      <c r="D108" s="2"/>
      <c r="E108" s="2"/>
      <c r="F108" s="2"/>
      <c r="G108" s="2"/>
      <c r="H108" s="2" t="s">
        <v>164</v>
      </c>
      <c r="I108" s="9">
        <v>0</v>
      </c>
      <c r="J108" s="9">
        <v>0</v>
      </c>
      <c r="K108" s="9">
        <v>2500</v>
      </c>
      <c r="L108" s="10">
        <f>ROUND(IF(K108=0, IF(J108=0, 0, 1), J108/K108),5)</f>
        <v>0</v>
      </c>
    </row>
    <row r="109" spans="1:12" x14ac:dyDescent="0.3">
      <c r="A109" s="2"/>
      <c r="B109" s="2"/>
      <c r="C109" s="2"/>
      <c r="D109" s="2"/>
      <c r="E109" s="2"/>
      <c r="F109" s="2"/>
      <c r="G109" s="2" t="s">
        <v>165</v>
      </c>
      <c r="H109" s="2"/>
      <c r="I109" s="7">
        <f>ROUND(SUM(I106:I108),5)</f>
        <v>0</v>
      </c>
      <c r="J109" s="7">
        <f>ROUND(SUM(J106:J108),5)</f>
        <v>0</v>
      </c>
      <c r="K109" s="7">
        <f>ROUND(SUM(K106:K108),5)</f>
        <v>2575</v>
      </c>
      <c r="L109" s="8">
        <f>ROUND(IF(K109=0, IF(J109=0, 0, 1), J109/K109),5)</f>
        <v>0</v>
      </c>
    </row>
    <row r="110" spans="1:12" ht="28.8" customHeight="1" x14ac:dyDescent="0.3">
      <c r="A110" s="2"/>
      <c r="B110" s="2"/>
      <c r="C110" s="2"/>
      <c r="D110" s="2"/>
      <c r="E110" s="2"/>
      <c r="F110" s="2"/>
      <c r="G110" s="2" t="s">
        <v>166</v>
      </c>
      <c r="H110" s="2"/>
      <c r="I110" s="7">
        <v>0</v>
      </c>
      <c r="J110" s="7">
        <v>0</v>
      </c>
      <c r="K110" s="7">
        <v>250</v>
      </c>
      <c r="L110" s="8">
        <f>ROUND(IF(K110=0, IF(J110=0, 0, 1), J110/K110),5)</f>
        <v>0</v>
      </c>
    </row>
    <row r="111" spans="1:12" ht="15" thickBot="1" x14ac:dyDescent="0.35">
      <c r="A111" s="2"/>
      <c r="B111" s="2"/>
      <c r="C111" s="2"/>
      <c r="D111" s="2"/>
      <c r="E111" s="2"/>
      <c r="F111" s="2"/>
      <c r="G111" s="2" t="s">
        <v>167</v>
      </c>
      <c r="H111" s="2"/>
      <c r="I111" s="9">
        <v>0</v>
      </c>
      <c r="J111" s="9">
        <v>0</v>
      </c>
      <c r="K111" s="9">
        <v>100</v>
      </c>
      <c r="L111" s="10">
        <f>ROUND(IF(K111=0, IF(J111=0, 0, 1), J111/K111),5)</f>
        <v>0</v>
      </c>
    </row>
    <row r="112" spans="1:12" x14ac:dyDescent="0.3">
      <c r="A112" s="2"/>
      <c r="B112" s="2"/>
      <c r="C112" s="2"/>
      <c r="D112" s="2"/>
      <c r="E112" s="2"/>
      <c r="F112" s="2" t="s">
        <v>168</v>
      </c>
      <c r="G112" s="2"/>
      <c r="H112" s="2"/>
      <c r="I112" s="7">
        <f>ROUND(SUM(I104:I105)+SUM(I109:I111),5)</f>
        <v>0</v>
      </c>
      <c r="J112" s="7">
        <f>ROUND(SUM(J104:J105)+SUM(J109:J111),5)</f>
        <v>600</v>
      </c>
      <c r="K112" s="7">
        <f>ROUND(SUM(K104:K105)+SUM(K109:K111),5)</f>
        <v>6925</v>
      </c>
      <c r="L112" s="8">
        <f>ROUND(IF(K112=0, IF(J112=0, 0, 1), J112/K112),5)</f>
        <v>8.6639999999999995E-2</v>
      </c>
    </row>
    <row r="113" spans="1:12" ht="28.8" customHeight="1" x14ac:dyDescent="0.3">
      <c r="A113" s="2"/>
      <c r="B113" s="2"/>
      <c r="C113" s="2"/>
      <c r="D113" s="2"/>
      <c r="E113" s="2"/>
      <c r="F113" s="2" t="s">
        <v>169</v>
      </c>
      <c r="G113" s="2"/>
      <c r="H113" s="2"/>
      <c r="I113" s="7"/>
      <c r="J113" s="7"/>
      <c r="K113" s="7"/>
      <c r="L113" s="8"/>
    </row>
    <row r="114" spans="1:12" x14ac:dyDescent="0.3">
      <c r="A114" s="2"/>
      <c r="B114" s="2"/>
      <c r="C114" s="2"/>
      <c r="D114" s="2"/>
      <c r="E114" s="2"/>
      <c r="F114" s="2"/>
      <c r="G114" s="2" t="s">
        <v>170</v>
      </c>
      <c r="H114" s="2"/>
      <c r="I114" s="7">
        <v>0</v>
      </c>
      <c r="J114" s="7">
        <v>89.7</v>
      </c>
      <c r="K114" s="7"/>
      <c r="L114" s="8"/>
    </row>
    <row r="115" spans="1:12" x14ac:dyDescent="0.3">
      <c r="A115" s="2"/>
      <c r="B115" s="2"/>
      <c r="C115" s="2"/>
      <c r="D115" s="2"/>
      <c r="E115" s="2"/>
      <c r="F115" s="2"/>
      <c r="G115" s="2" t="s">
        <v>171</v>
      </c>
      <c r="H115" s="2"/>
      <c r="I115" s="7">
        <v>0</v>
      </c>
      <c r="J115" s="7">
        <v>0</v>
      </c>
      <c r="K115" s="7">
        <v>38</v>
      </c>
      <c r="L115" s="8">
        <f>ROUND(IF(K115=0, IF(J115=0, 0, 1), J115/K115),5)</f>
        <v>0</v>
      </c>
    </row>
    <row r="116" spans="1:12" x14ac:dyDescent="0.3">
      <c r="A116" s="2"/>
      <c r="B116" s="2"/>
      <c r="C116" s="2"/>
      <c r="D116" s="2"/>
      <c r="E116" s="2"/>
      <c r="F116" s="2"/>
      <c r="G116" s="2" t="s">
        <v>172</v>
      </c>
      <c r="H116" s="2"/>
      <c r="I116" s="7">
        <v>0</v>
      </c>
      <c r="J116" s="7">
        <v>22.35</v>
      </c>
      <c r="K116" s="7">
        <v>45</v>
      </c>
      <c r="L116" s="8">
        <f>ROUND(IF(K116=0, IF(J116=0, 0, 1), J116/K116),5)</f>
        <v>0.49667</v>
      </c>
    </row>
    <row r="117" spans="1:12" x14ac:dyDescent="0.3">
      <c r="A117" s="2"/>
      <c r="B117" s="2"/>
      <c r="C117" s="2"/>
      <c r="D117" s="2"/>
      <c r="E117" s="2"/>
      <c r="F117" s="2"/>
      <c r="G117" s="2" t="s">
        <v>173</v>
      </c>
      <c r="H117" s="2"/>
      <c r="I117" s="7">
        <v>0</v>
      </c>
      <c r="J117" s="7">
        <v>0</v>
      </c>
      <c r="K117" s="7">
        <v>90</v>
      </c>
      <c r="L117" s="8">
        <f>ROUND(IF(K117=0, IF(J117=0, 0, 1), J117/K117),5)</f>
        <v>0</v>
      </c>
    </row>
    <row r="118" spans="1:12" x14ac:dyDescent="0.3">
      <c r="A118" s="2"/>
      <c r="B118" s="2"/>
      <c r="C118" s="2"/>
      <c r="D118" s="2"/>
      <c r="E118" s="2"/>
      <c r="F118" s="2"/>
      <c r="G118" s="2" t="s">
        <v>174</v>
      </c>
      <c r="H118" s="2"/>
      <c r="I118" s="7">
        <v>0</v>
      </c>
      <c r="J118" s="7">
        <v>0</v>
      </c>
      <c r="K118" s="7">
        <v>45</v>
      </c>
      <c r="L118" s="8">
        <f>ROUND(IF(K118=0, IF(J118=0, 0, 1), J118/K118),5)</f>
        <v>0</v>
      </c>
    </row>
    <row r="119" spans="1:12" x14ac:dyDescent="0.3">
      <c r="A119" s="2"/>
      <c r="B119" s="2"/>
      <c r="C119" s="2"/>
      <c r="D119" s="2"/>
      <c r="E119" s="2"/>
      <c r="F119" s="2"/>
      <c r="G119" s="2" t="s">
        <v>175</v>
      </c>
      <c r="H119" s="2"/>
      <c r="I119" s="7">
        <v>0</v>
      </c>
      <c r="J119" s="7">
        <v>418.35</v>
      </c>
      <c r="K119" s="7">
        <v>45</v>
      </c>
      <c r="L119" s="8">
        <f>ROUND(IF(K119=0, IF(J119=0, 0, 1), J119/K119),5)</f>
        <v>9.2966700000000007</v>
      </c>
    </row>
    <row r="120" spans="1:12" ht="15" thickBot="1" x14ac:dyDescent="0.35">
      <c r="A120" s="2"/>
      <c r="B120" s="2"/>
      <c r="C120" s="2"/>
      <c r="D120" s="2"/>
      <c r="E120" s="2"/>
      <c r="F120" s="2"/>
      <c r="G120" s="2" t="s">
        <v>176</v>
      </c>
      <c r="H120" s="2"/>
      <c r="I120" s="9">
        <v>0</v>
      </c>
      <c r="J120" s="9">
        <v>0</v>
      </c>
      <c r="K120" s="9">
        <v>560</v>
      </c>
      <c r="L120" s="10">
        <f>ROUND(IF(K120=0, IF(J120=0, 0, 1), J120/K120),5)</f>
        <v>0</v>
      </c>
    </row>
    <row r="121" spans="1:12" x14ac:dyDescent="0.3">
      <c r="A121" s="2"/>
      <c r="B121" s="2"/>
      <c r="C121" s="2"/>
      <c r="D121" s="2"/>
      <c r="E121" s="2"/>
      <c r="F121" s="2" t="s">
        <v>177</v>
      </c>
      <c r="G121" s="2"/>
      <c r="H121" s="2"/>
      <c r="I121" s="7">
        <f>ROUND(SUM(I113:I120),5)</f>
        <v>0</v>
      </c>
      <c r="J121" s="7">
        <f>ROUND(SUM(J113:J120),5)</f>
        <v>530.4</v>
      </c>
      <c r="K121" s="7">
        <f>ROUND(SUM(K113:K120),5)</f>
        <v>823</v>
      </c>
      <c r="L121" s="8">
        <f>ROUND(IF(K121=0, IF(J121=0, 0, 1), J121/K121),5)</f>
        <v>0.64446999999999999</v>
      </c>
    </row>
    <row r="122" spans="1:12" ht="28.8" customHeight="1" x14ac:dyDescent="0.3">
      <c r="A122" s="2"/>
      <c r="B122" s="2"/>
      <c r="C122" s="2"/>
      <c r="D122" s="2"/>
      <c r="E122" s="2"/>
      <c r="F122" s="2" t="s">
        <v>178</v>
      </c>
      <c r="G122" s="2"/>
      <c r="H122" s="2"/>
      <c r="I122" s="7"/>
      <c r="J122" s="7"/>
      <c r="K122" s="7"/>
      <c r="L122" s="8"/>
    </row>
    <row r="123" spans="1:12" x14ac:dyDescent="0.3">
      <c r="A123" s="2"/>
      <c r="B123" s="2"/>
      <c r="C123" s="2"/>
      <c r="D123" s="2"/>
      <c r="E123" s="2"/>
      <c r="F123" s="2"/>
      <c r="G123" s="2" t="s">
        <v>179</v>
      </c>
      <c r="H123" s="2"/>
      <c r="I123" s="7">
        <v>0</v>
      </c>
      <c r="J123" s="7">
        <v>0</v>
      </c>
      <c r="K123" s="7">
        <v>60</v>
      </c>
      <c r="L123" s="8">
        <f>ROUND(IF(K123=0, IF(J123=0, 0, 1), J123/K123),5)</f>
        <v>0</v>
      </c>
    </row>
    <row r="124" spans="1:12" x14ac:dyDescent="0.3">
      <c r="A124" s="2"/>
      <c r="B124" s="2"/>
      <c r="C124" s="2"/>
      <c r="D124" s="2"/>
      <c r="E124" s="2"/>
      <c r="F124" s="2"/>
      <c r="G124" s="2" t="s">
        <v>180</v>
      </c>
      <c r="H124" s="2"/>
      <c r="I124" s="7">
        <v>0</v>
      </c>
      <c r="J124" s="7">
        <v>0</v>
      </c>
      <c r="K124" s="7">
        <v>100</v>
      </c>
      <c r="L124" s="8">
        <f>ROUND(IF(K124=0, IF(J124=0, 0, 1), J124/K124),5)</f>
        <v>0</v>
      </c>
    </row>
    <row r="125" spans="1:12" x14ac:dyDescent="0.3">
      <c r="A125" s="2"/>
      <c r="B125" s="2"/>
      <c r="C125" s="2"/>
      <c r="D125" s="2"/>
      <c r="E125" s="2"/>
      <c r="F125" s="2"/>
      <c r="G125" s="2" t="s">
        <v>181</v>
      </c>
      <c r="H125" s="2"/>
      <c r="I125" s="7">
        <v>0</v>
      </c>
      <c r="J125" s="7">
        <v>0</v>
      </c>
      <c r="K125" s="7">
        <v>1000</v>
      </c>
      <c r="L125" s="8">
        <f>ROUND(IF(K125=0, IF(J125=0, 0, 1), J125/K125),5)</f>
        <v>0</v>
      </c>
    </row>
    <row r="126" spans="1:12" ht="15" thickBot="1" x14ac:dyDescent="0.35">
      <c r="A126" s="2"/>
      <c r="B126" s="2"/>
      <c r="C126" s="2"/>
      <c r="D126" s="2"/>
      <c r="E126" s="2"/>
      <c r="F126" s="2"/>
      <c r="G126" s="2" t="s">
        <v>182</v>
      </c>
      <c r="H126" s="2"/>
      <c r="I126" s="9">
        <v>0</v>
      </c>
      <c r="J126" s="9">
        <v>0</v>
      </c>
      <c r="K126" s="9">
        <v>25</v>
      </c>
      <c r="L126" s="10">
        <f>ROUND(IF(K126=0, IF(J126=0, 0, 1), J126/K126),5)</f>
        <v>0</v>
      </c>
    </row>
    <row r="127" spans="1:12" x14ac:dyDescent="0.3">
      <c r="A127" s="2"/>
      <c r="B127" s="2"/>
      <c r="C127" s="2"/>
      <c r="D127" s="2"/>
      <c r="E127" s="2"/>
      <c r="F127" s="2" t="s">
        <v>183</v>
      </c>
      <c r="G127" s="2"/>
      <c r="H127" s="2"/>
      <c r="I127" s="7">
        <f>ROUND(SUM(I122:I126),5)</f>
        <v>0</v>
      </c>
      <c r="J127" s="7">
        <f>ROUND(SUM(J122:J126),5)</f>
        <v>0</v>
      </c>
      <c r="K127" s="7">
        <f>ROUND(SUM(K122:K126),5)</f>
        <v>1185</v>
      </c>
      <c r="L127" s="8">
        <f>ROUND(IF(K127=0, IF(J127=0, 0, 1), J127/K127),5)</f>
        <v>0</v>
      </c>
    </row>
    <row r="128" spans="1:12" ht="28.8" customHeight="1" x14ac:dyDescent="0.3">
      <c r="A128" s="2"/>
      <c r="B128" s="2"/>
      <c r="C128" s="2"/>
      <c r="D128" s="2"/>
      <c r="E128" s="2"/>
      <c r="F128" s="2" t="s">
        <v>184</v>
      </c>
      <c r="G128" s="2"/>
      <c r="H128" s="2"/>
      <c r="I128" s="7"/>
      <c r="J128" s="7"/>
      <c r="K128" s="7"/>
      <c r="L128" s="8"/>
    </row>
    <row r="129" spans="1:12" ht="15" thickBot="1" x14ac:dyDescent="0.35">
      <c r="A129" s="2"/>
      <c r="B129" s="2"/>
      <c r="C129" s="2"/>
      <c r="D129" s="2"/>
      <c r="E129" s="2"/>
      <c r="F129" s="2"/>
      <c r="G129" s="2" t="s">
        <v>185</v>
      </c>
      <c r="H129" s="2"/>
      <c r="I129" s="11">
        <v>0</v>
      </c>
      <c r="J129" s="11">
        <v>0</v>
      </c>
      <c r="K129" s="11">
        <v>100</v>
      </c>
      <c r="L129" s="12">
        <f>ROUND(IF(K129=0, IF(J129=0, 0, 1), J129/K129),5)</f>
        <v>0</v>
      </c>
    </row>
    <row r="130" spans="1:12" ht="15" thickBot="1" x14ac:dyDescent="0.35">
      <c r="A130" s="2"/>
      <c r="B130" s="2"/>
      <c r="C130" s="2"/>
      <c r="D130" s="2"/>
      <c r="E130" s="2"/>
      <c r="F130" s="2" t="s">
        <v>186</v>
      </c>
      <c r="G130" s="2"/>
      <c r="H130" s="2"/>
      <c r="I130" s="15">
        <f>ROUND(SUM(I128:I129),5)</f>
        <v>0</v>
      </c>
      <c r="J130" s="15">
        <f>ROUND(SUM(J128:J129),5)</f>
        <v>0</v>
      </c>
      <c r="K130" s="15">
        <f>ROUND(SUM(K128:K129),5)</f>
        <v>100</v>
      </c>
      <c r="L130" s="16">
        <f>ROUND(IF(K130=0, IF(J130=0, 0, 1), J130/K130),5)</f>
        <v>0</v>
      </c>
    </row>
    <row r="131" spans="1:12" ht="28.8" customHeight="1" x14ac:dyDescent="0.3">
      <c r="A131" s="2"/>
      <c r="B131" s="2"/>
      <c r="C131" s="2"/>
      <c r="D131" s="2"/>
      <c r="E131" s="2" t="s">
        <v>187</v>
      </c>
      <c r="F131" s="2"/>
      <c r="G131" s="2"/>
      <c r="H131" s="2"/>
      <c r="I131" s="7">
        <f>ROUND(I87+I91+I96+I103+I112+I121+I127+I130,5)</f>
        <v>30</v>
      </c>
      <c r="J131" s="7">
        <f>ROUND(J87+J91+J96+J103+J112+J121+J127+J130,5)</f>
        <v>3440.05</v>
      </c>
      <c r="K131" s="7">
        <f>ROUND(K87+K91+K96+K103+K112+K121+K127+K130,5)</f>
        <v>23408</v>
      </c>
      <c r="L131" s="8">
        <f>ROUND(IF(K131=0, IF(J131=0, 0, 1), J131/K131),5)</f>
        <v>0.14696000000000001</v>
      </c>
    </row>
    <row r="132" spans="1:12" ht="28.8" customHeight="1" x14ac:dyDescent="0.3">
      <c r="A132" s="2"/>
      <c r="B132" s="2"/>
      <c r="C132" s="2"/>
      <c r="D132" s="2"/>
      <c r="E132" s="2" t="s">
        <v>28</v>
      </c>
      <c r="F132" s="2"/>
      <c r="G132" s="2"/>
      <c r="H132" s="2"/>
      <c r="I132" s="7"/>
      <c r="J132" s="7"/>
      <c r="K132" s="7"/>
      <c r="L132" s="8"/>
    </row>
    <row r="133" spans="1:12" x14ac:dyDescent="0.3">
      <c r="A133" s="2"/>
      <c r="B133" s="2"/>
      <c r="C133" s="2"/>
      <c r="D133" s="2"/>
      <c r="E133" s="2"/>
      <c r="F133" s="2" t="s">
        <v>29</v>
      </c>
      <c r="G133" s="2"/>
      <c r="H133" s="2"/>
      <c r="I133" s="7"/>
      <c r="J133" s="7"/>
      <c r="K133" s="7"/>
      <c r="L133" s="8"/>
    </row>
    <row r="134" spans="1:12" x14ac:dyDescent="0.3">
      <c r="A134" s="2"/>
      <c r="B134" s="2"/>
      <c r="C134" s="2"/>
      <c r="D134" s="2"/>
      <c r="E134" s="2"/>
      <c r="F134" s="2"/>
      <c r="G134" s="2" t="s">
        <v>30</v>
      </c>
      <c r="H134" s="2"/>
      <c r="I134" s="7">
        <v>0</v>
      </c>
      <c r="J134" s="7">
        <v>0</v>
      </c>
      <c r="K134" s="7">
        <v>1950</v>
      </c>
      <c r="L134" s="8">
        <f>ROUND(IF(K134=0, IF(J134=0, 0, 1), J134/K134),5)</f>
        <v>0</v>
      </c>
    </row>
    <row r="135" spans="1:12" x14ac:dyDescent="0.3">
      <c r="A135" s="2"/>
      <c r="B135" s="2"/>
      <c r="C135" s="2"/>
      <c r="D135" s="2"/>
      <c r="E135" s="2"/>
      <c r="F135" s="2"/>
      <c r="G135" s="2" t="s">
        <v>31</v>
      </c>
      <c r="H135" s="2"/>
      <c r="I135" s="7">
        <v>0</v>
      </c>
      <c r="J135" s="7">
        <v>0</v>
      </c>
      <c r="K135" s="7">
        <v>350</v>
      </c>
      <c r="L135" s="8">
        <f>ROUND(IF(K135=0, IF(J135=0, 0, 1), J135/K135),5)</f>
        <v>0</v>
      </c>
    </row>
    <row r="136" spans="1:12" x14ac:dyDescent="0.3">
      <c r="A136" s="2"/>
      <c r="B136" s="2"/>
      <c r="C136" s="2"/>
      <c r="D136" s="2"/>
      <c r="E136" s="2"/>
      <c r="F136" s="2"/>
      <c r="G136" s="2" t="s">
        <v>32</v>
      </c>
      <c r="H136" s="2"/>
      <c r="I136" s="7">
        <v>0</v>
      </c>
      <c r="J136" s="7">
        <v>0</v>
      </c>
      <c r="K136" s="7">
        <v>325</v>
      </c>
      <c r="L136" s="8">
        <f>ROUND(IF(K136=0, IF(J136=0, 0, 1), J136/K136),5)</f>
        <v>0</v>
      </c>
    </row>
    <row r="137" spans="1:12" x14ac:dyDescent="0.3">
      <c r="A137" s="2"/>
      <c r="B137" s="2"/>
      <c r="C137" s="2"/>
      <c r="D137" s="2"/>
      <c r="E137" s="2"/>
      <c r="F137" s="2"/>
      <c r="G137" s="2" t="s">
        <v>33</v>
      </c>
      <c r="H137" s="2"/>
      <c r="I137" s="7">
        <v>0</v>
      </c>
      <c r="J137" s="7">
        <v>0</v>
      </c>
      <c r="K137" s="7">
        <v>300</v>
      </c>
      <c r="L137" s="8">
        <f>ROUND(IF(K137=0, IF(J137=0, 0, 1), J137/K137),5)</f>
        <v>0</v>
      </c>
    </row>
    <row r="138" spans="1:12" ht="15" thickBot="1" x14ac:dyDescent="0.35">
      <c r="A138" s="2"/>
      <c r="B138" s="2"/>
      <c r="C138" s="2"/>
      <c r="D138" s="2"/>
      <c r="E138" s="2"/>
      <c r="F138" s="2"/>
      <c r="G138" s="2" t="s">
        <v>34</v>
      </c>
      <c r="H138" s="2"/>
      <c r="I138" s="9">
        <v>0</v>
      </c>
      <c r="J138" s="9">
        <v>0</v>
      </c>
      <c r="K138" s="9">
        <v>325</v>
      </c>
      <c r="L138" s="10">
        <f>ROUND(IF(K138=0, IF(J138=0, 0, 1), J138/K138),5)</f>
        <v>0</v>
      </c>
    </row>
    <row r="139" spans="1:12" x14ac:dyDescent="0.3">
      <c r="A139" s="2"/>
      <c r="B139" s="2"/>
      <c r="C139" s="2"/>
      <c r="D139" s="2"/>
      <c r="E139" s="2"/>
      <c r="F139" s="2" t="s">
        <v>35</v>
      </c>
      <c r="G139" s="2"/>
      <c r="H139" s="2"/>
      <c r="I139" s="7">
        <f>ROUND(SUM(I133:I138),5)</f>
        <v>0</v>
      </c>
      <c r="J139" s="7">
        <f>ROUND(SUM(J133:J138),5)</f>
        <v>0</v>
      </c>
      <c r="K139" s="7">
        <f>ROUND(SUM(K133:K138),5)</f>
        <v>3250</v>
      </c>
      <c r="L139" s="8">
        <f>ROUND(IF(K139=0, IF(J139=0, 0, 1), J139/K139),5)</f>
        <v>0</v>
      </c>
    </row>
    <row r="140" spans="1:12" ht="28.8" customHeight="1" x14ac:dyDescent="0.3">
      <c r="A140" s="2"/>
      <c r="B140" s="2"/>
      <c r="C140" s="2"/>
      <c r="D140" s="2"/>
      <c r="E140" s="2"/>
      <c r="F140" s="2" t="s">
        <v>36</v>
      </c>
      <c r="G140" s="2"/>
      <c r="H140" s="2"/>
      <c r="I140" s="7"/>
      <c r="J140" s="7"/>
      <c r="K140" s="7"/>
      <c r="L140" s="8"/>
    </row>
    <row r="141" spans="1:12" x14ac:dyDescent="0.3">
      <c r="A141" s="2"/>
      <c r="B141" s="2"/>
      <c r="C141" s="2"/>
      <c r="D141" s="2"/>
      <c r="E141" s="2"/>
      <c r="F141" s="2"/>
      <c r="G141" s="2" t="s">
        <v>37</v>
      </c>
      <c r="H141" s="2"/>
      <c r="I141" s="7">
        <v>500</v>
      </c>
      <c r="J141" s="7">
        <v>500</v>
      </c>
      <c r="K141" s="7">
        <v>6200</v>
      </c>
      <c r="L141" s="8">
        <f>ROUND(IF(K141=0, IF(J141=0, 0, 1), J141/K141),5)</f>
        <v>8.0649999999999999E-2</v>
      </c>
    </row>
    <row r="142" spans="1:12" x14ac:dyDescent="0.3">
      <c r="A142" s="2"/>
      <c r="B142" s="2"/>
      <c r="C142" s="2"/>
      <c r="D142" s="2"/>
      <c r="E142" s="2"/>
      <c r="F142" s="2"/>
      <c r="G142" s="2" t="s">
        <v>38</v>
      </c>
      <c r="H142" s="2"/>
      <c r="I142" s="7">
        <v>0</v>
      </c>
      <c r="J142" s="7">
        <v>0</v>
      </c>
      <c r="K142" s="7">
        <v>6000</v>
      </c>
      <c r="L142" s="8">
        <f>ROUND(IF(K142=0, IF(J142=0, 0, 1), J142/K142),5)</f>
        <v>0</v>
      </c>
    </row>
    <row r="143" spans="1:12" x14ac:dyDescent="0.3">
      <c r="A143" s="2"/>
      <c r="B143" s="2"/>
      <c r="C143" s="2"/>
      <c r="D143" s="2"/>
      <c r="E143" s="2"/>
      <c r="F143" s="2"/>
      <c r="G143" s="2" t="s">
        <v>39</v>
      </c>
      <c r="H143" s="2"/>
      <c r="I143" s="7">
        <v>0</v>
      </c>
      <c r="J143" s="7">
        <v>0</v>
      </c>
      <c r="K143" s="7">
        <v>3000</v>
      </c>
      <c r="L143" s="8">
        <f>ROUND(IF(K143=0, IF(J143=0, 0, 1), J143/K143),5)</f>
        <v>0</v>
      </c>
    </row>
    <row r="144" spans="1:12" x14ac:dyDescent="0.3">
      <c r="A144" s="2"/>
      <c r="B144" s="2"/>
      <c r="C144" s="2"/>
      <c r="D144" s="2"/>
      <c r="E144" s="2"/>
      <c r="F144" s="2"/>
      <c r="G144" s="2" t="s">
        <v>40</v>
      </c>
      <c r="H144" s="2"/>
      <c r="I144" s="7">
        <v>0</v>
      </c>
      <c r="J144" s="7">
        <v>0</v>
      </c>
      <c r="K144" s="7">
        <v>4600</v>
      </c>
      <c r="L144" s="8">
        <f>ROUND(IF(K144=0, IF(J144=0, 0, 1), J144/K144),5)</f>
        <v>0</v>
      </c>
    </row>
    <row r="145" spans="1:12" ht="15" thickBot="1" x14ac:dyDescent="0.35">
      <c r="A145" s="2"/>
      <c r="B145" s="2"/>
      <c r="C145" s="2"/>
      <c r="D145" s="2"/>
      <c r="E145" s="2"/>
      <c r="F145" s="2"/>
      <c r="G145" s="2" t="s">
        <v>41</v>
      </c>
      <c r="H145" s="2"/>
      <c r="I145" s="9">
        <v>0</v>
      </c>
      <c r="J145" s="9">
        <v>0</v>
      </c>
      <c r="K145" s="9">
        <v>2800</v>
      </c>
      <c r="L145" s="10">
        <f>ROUND(IF(K145=0, IF(J145=0, 0, 1), J145/K145),5)</f>
        <v>0</v>
      </c>
    </row>
    <row r="146" spans="1:12" x14ac:dyDescent="0.3">
      <c r="A146" s="2"/>
      <c r="B146" s="2"/>
      <c r="C146" s="2"/>
      <c r="D146" s="2"/>
      <c r="E146" s="2"/>
      <c r="F146" s="2" t="s">
        <v>42</v>
      </c>
      <c r="G146" s="2"/>
      <c r="H146" s="2"/>
      <c r="I146" s="7">
        <f>ROUND(SUM(I140:I145),5)</f>
        <v>500</v>
      </c>
      <c r="J146" s="7">
        <f>ROUND(SUM(J140:J145),5)</f>
        <v>500</v>
      </c>
      <c r="K146" s="7">
        <f>ROUND(SUM(K140:K145),5)</f>
        <v>22600</v>
      </c>
      <c r="L146" s="8">
        <f>ROUND(IF(K146=0, IF(J146=0, 0, 1), J146/K146),5)</f>
        <v>2.2120000000000001E-2</v>
      </c>
    </row>
    <row r="147" spans="1:12" ht="28.8" customHeight="1" x14ac:dyDescent="0.3">
      <c r="A147" s="2"/>
      <c r="B147" s="2"/>
      <c r="C147" s="2"/>
      <c r="D147" s="2"/>
      <c r="E147" s="2"/>
      <c r="F147" s="2" t="s">
        <v>43</v>
      </c>
      <c r="G147" s="2"/>
      <c r="H147" s="2"/>
      <c r="I147" s="7">
        <v>0</v>
      </c>
      <c r="J147" s="7">
        <v>0</v>
      </c>
      <c r="K147" s="7">
        <v>2225</v>
      </c>
      <c r="L147" s="8">
        <f>ROUND(IF(K147=0, IF(J147=0, 0, 1), J147/K147),5)</f>
        <v>0</v>
      </c>
    </row>
    <row r="148" spans="1:12" x14ac:dyDescent="0.3">
      <c r="A148" s="2"/>
      <c r="B148" s="2"/>
      <c r="C148" s="2"/>
      <c r="D148" s="2"/>
      <c r="E148" s="2"/>
      <c r="F148" s="2" t="s">
        <v>44</v>
      </c>
      <c r="G148" s="2"/>
      <c r="H148" s="2"/>
      <c r="I148" s="7">
        <v>0</v>
      </c>
      <c r="J148" s="7">
        <v>0</v>
      </c>
      <c r="K148" s="7">
        <v>350</v>
      </c>
      <c r="L148" s="8">
        <f>ROUND(IF(K148=0, IF(J148=0, 0, 1), J148/K148),5)</f>
        <v>0</v>
      </c>
    </row>
    <row r="149" spans="1:12" x14ac:dyDescent="0.3">
      <c r="A149" s="2"/>
      <c r="B149" s="2"/>
      <c r="C149" s="2"/>
      <c r="D149" s="2"/>
      <c r="E149" s="2"/>
      <c r="F149" s="2" t="s">
        <v>45</v>
      </c>
      <c r="G149" s="2"/>
      <c r="H149" s="2"/>
      <c r="I149" s="7">
        <v>0</v>
      </c>
      <c r="J149" s="7">
        <v>0</v>
      </c>
      <c r="K149" s="7">
        <v>750</v>
      </c>
      <c r="L149" s="8">
        <f>ROUND(IF(K149=0, IF(J149=0, 0, 1), J149/K149),5)</f>
        <v>0</v>
      </c>
    </row>
    <row r="150" spans="1:12" x14ac:dyDescent="0.3">
      <c r="A150" s="2"/>
      <c r="B150" s="2"/>
      <c r="C150" s="2"/>
      <c r="D150" s="2"/>
      <c r="E150" s="2"/>
      <c r="F150" s="2" t="s">
        <v>46</v>
      </c>
      <c r="G150" s="2"/>
      <c r="H150" s="2"/>
      <c r="I150" s="7">
        <v>106.12</v>
      </c>
      <c r="J150" s="7">
        <v>106.12</v>
      </c>
      <c r="K150" s="7">
        <v>150</v>
      </c>
      <c r="L150" s="8">
        <f>ROUND(IF(K150=0, IF(J150=0, 0, 1), J150/K150),5)</f>
        <v>0.70747000000000004</v>
      </c>
    </row>
    <row r="151" spans="1:12" x14ac:dyDescent="0.3">
      <c r="A151" s="2"/>
      <c r="B151" s="2"/>
      <c r="C151" s="2"/>
      <c r="D151" s="2"/>
      <c r="E151" s="2"/>
      <c r="F151" s="2" t="s">
        <v>47</v>
      </c>
      <c r="G151" s="2"/>
      <c r="H151" s="2"/>
      <c r="I151" s="7">
        <v>131.12</v>
      </c>
      <c r="J151" s="7">
        <v>131.12</v>
      </c>
      <c r="K151" s="7">
        <v>1000</v>
      </c>
      <c r="L151" s="8">
        <f>ROUND(IF(K151=0, IF(J151=0, 0, 1), J151/K151),5)</f>
        <v>0.13111999999999999</v>
      </c>
    </row>
    <row r="152" spans="1:12" x14ac:dyDescent="0.3">
      <c r="A152" s="2"/>
      <c r="B152" s="2"/>
      <c r="C152" s="2"/>
      <c r="D152" s="2"/>
      <c r="E152" s="2"/>
      <c r="F152" s="2" t="s">
        <v>48</v>
      </c>
      <c r="G152" s="2"/>
      <c r="H152" s="2"/>
      <c r="I152" s="7">
        <v>0</v>
      </c>
      <c r="J152" s="7">
        <v>0</v>
      </c>
      <c r="K152" s="7">
        <v>250</v>
      </c>
      <c r="L152" s="8">
        <f>ROUND(IF(K152=0, IF(J152=0, 0, 1), J152/K152),5)</f>
        <v>0</v>
      </c>
    </row>
    <row r="153" spans="1:12" x14ac:dyDescent="0.3">
      <c r="A153" s="2"/>
      <c r="B153" s="2"/>
      <c r="C153" s="2"/>
      <c r="D153" s="2"/>
      <c r="E153" s="2"/>
      <c r="F153" s="2" t="s">
        <v>49</v>
      </c>
      <c r="G153" s="2"/>
      <c r="H153" s="2"/>
      <c r="I153" s="7">
        <v>148.75</v>
      </c>
      <c r="J153" s="7">
        <v>148.75</v>
      </c>
      <c r="K153" s="7">
        <v>25</v>
      </c>
      <c r="L153" s="8">
        <f>ROUND(IF(K153=0, IF(J153=0, 0, 1), J153/K153),5)</f>
        <v>5.95</v>
      </c>
    </row>
    <row r="154" spans="1:12" x14ac:dyDescent="0.3">
      <c r="A154" s="2"/>
      <c r="B154" s="2"/>
      <c r="C154" s="2"/>
      <c r="D154" s="2"/>
      <c r="E154" s="2"/>
      <c r="F154" s="2" t="s">
        <v>50</v>
      </c>
      <c r="G154" s="2"/>
      <c r="H154" s="2"/>
      <c r="I154" s="7">
        <v>0</v>
      </c>
      <c r="J154" s="7">
        <v>0</v>
      </c>
      <c r="K154" s="7">
        <v>200</v>
      </c>
      <c r="L154" s="8">
        <f>ROUND(IF(K154=0, IF(J154=0, 0, 1), J154/K154),5)</f>
        <v>0</v>
      </c>
    </row>
    <row r="155" spans="1:12" x14ac:dyDescent="0.3">
      <c r="A155" s="2"/>
      <c r="B155" s="2"/>
      <c r="C155" s="2"/>
      <c r="D155" s="2"/>
      <c r="E155" s="2"/>
      <c r="F155" s="2" t="s">
        <v>51</v>
      </c>
      <c r="G155" s="2"/>
      <c r="H155" s="2"/>
      <c r="I155" s="7">
        <v>0</v>
      </c>
      <c r="J155" s="7">
        <v>0</v>
      </c>
      <c r="K155" s="7">
        <v>500</v>
      </c>
      <c r="L155" s="8">
        <f>ROUND(IF(K155=0, IF(J155=0, 0, 1), J155/K155),5)</f>
        <v>0</v>
      </c>
    </row>
    <row r="156" spans="1:12" x14ac:dyDescent="0.3">
      <c r="A156" s="2"/>
      <c r="B156" s="2"/>
      <c r="C156" s="2"/>
      <c r="D156" s="2"/>
      <c r="E156" s="2"/>
      <c r="F156" s="2" t="s">
        <v>52</v>
      </c>
      <c r="G156" s="2"/>
      <c r="H156" s="2"/>
      <c r="I156" s="7">
        <v>0</v>
      </c>
      <c r="J156" s="7">
        <v>0</v>
      </c>
      <c r="K156" s="7">
        <v>200</v>
      </c>
      <c r="L156" s="8">
        <f>ROUND(IF(K156=0, IF(J156=0, 0, 1), J156/K156),5)</f>
        <v>0</v>
      </c>
    </row>
    <row r="157" spans="1:12" x14ac:dyDescent="0.3">
      <c r="A157" s="2"/>
      <c r="B157" s="2"/>
      <c r="C157" s="2"/>
      <c r="D157" s="2"/>
      <c r="E157" s="2"/>
      <c r="F157" s="2" t="s">
        <v>53</v>
      </c>
      <c r="G157" s="2"/>
      <c r="H157" s="2"/>
      <c r="I157" s="7">
        <v>0</v>
      </c>
      <c r="J157" s="7">
        <v>0</v>
      </c>
      <c r="K157" s="7">
        <v>25</v>
      </c>
      <c r="L157" s="8">
        <f>ROUND(IF(K157=0, IF(J157=0, 0, 1), J157/K157),5)</f>
        <v>0</v>
      </c>
    </row>
    <row r="158" spans="1:12" x14ac:dyDescent="0.3">
      <c r="A158" s="2"/>
      <c r="B158" s="2"/>
      <c r="C158" s="2"/>
      <c r="D158" s="2"/>
      <c r="E158" s="2"/>
      <c r="F158" s="2" t="s">
        <v>54</v>
      </c>
      <c r="G158" s="2"/>
      <c r="H158" s="2"/>
      <c r="I158" s="7">
        <v>0</v>
      </c>
      <c r="J158" s="7">
        <v>0</v>
      </c>
      <c r="K158" s="7">
        <v>250</v>
      </c>
      <c r="L158" s="8">
        <f>ROUND(IF(K158=0, IF(J158=0, 0, 1), J158/K158),5)</f>
        <v>0</v>
      </c>
    </row>
    <row r="159" spans="1:12" x14ac:dyDescent="0.3">
      <c r="A159" s="2"/>
      <c r="B159" s="2"/>
      <c r="C159" s="2"/>
      <c r="D159" s="2"/>
      <c r="E159" s="2"/>
      <c r="F159" s="2" t="s">
        <v>55</v>
      </c>
      <c r="G159" s="2"/>
      <c r="H159" s="2"/>
      <c r="I159" s="7">
        <v>99.79</v>
      </c>
      <c r="J159" s="7">
        <v>249.79</v>
      </c>
      <c r="K159" s="7">
        <v>300</v>
      </c>
      <c r="L159" s="8">
        <f>ROUND(IF(K159=0, IF(J159=0, 0, 1), J159/K159),5)</f>
        <v>0.83262999999999998</v>
      </c>
    </row>
    <row r="160" spans="1:12" x14ac:dyDescent="0.3">
      <c r="A160" s="2"/>
      <c r="B160" s="2"/>
      <c r="C160" s="2"/>
      <c r="D160" s="2"/>
      <c r="E160" s="2"/>
      <c r="F160" s="2" t="s">
        <v>56</v>
      </c>
      <c r="G160" s="2"/>
      <c r="H160" s="2"/>
      <c r="I160" s="7">
        <v>0</v>
      </c>
      <c r="J160" s="7">
        <v>0</v>
      </c>
      <c r="K160" s="7">
        <v>100</v>
      </c>
      <c r="L160" s="8">
        <f>ROUND(IF(K160=0, IF(J160=0, 0, 1), J160/K160),5)</f>
        <v>0</v>
      </c>
    </row>
    <row r="161" spans="1:12" x14ac:dyDescent="0.3">
      <c r="A161" s="2"/>
      <c r="B161" s="2"/>
      <c r="C161" s="2"/>
      <c r="D161" s="2"/>
      <c r="E161" s="2"/>
      <c r="F161" s="2" t="s">
        <v>57</v>
      </c>
      <c r="G161" s="2"/>
      <c r="H161" s="2"/>
      <c r="I161" s="7">
        <v>0</v>
      </c>
      <c r="J161" s="7">
        <v>0</v>
      </c>
      <c r="K161" s="7">
        <v>500</v>
      </c>
      <c r="L161" s="8">
        <f>ROUND(IF(K161=0, IF(J161=0, 0, 1), J161/K161),5)</f>
        <v>0</v>
      </c>
    </row>
    <row r="162" spans="1:12" x14ac:dyDescent="0.3">
      <c r="A162" s="2"/>
      <c r="B162" s="2"/>
      <c r="C162" s="2"/>
      <c r="D162" s="2"/>
      <c r="E162" s="2"/>
      <c r="F162" s="2" t="s">
        <v>58</v>
      </c>
      <c r="G162" s="2"/>
      <c r="H162" s="2"/>
      <c r="I162" s="7"/>
      <c r="J162" s="7"/>
      <c r="K162" s="7"/>
      <c r="L162" s="8"/>
    </row>
    <row r="163" spans="1:12" x14ac:dyDescent="0.3">
      <c r="A163" s="2"/>
      <c r="B163" s="2"/>
      <c r="C163" s="2"/>
      <c r="D163" s="2"/>
      <c r="E163" s="2"/>
      <c r="F163" s="2"/>
      <c r="G163" s="2" t="s">
        <v>59</v>
      </c>
      <c r="H163" s="2"/>
      <c r="I163" s="7">
        <v>0</v>
      </c>
      <c r="J163" s="7">
        <v>0</v>
      </c>
      <c r="K163" s="7">
        <v>600</v>
      </c>
      <c r="L163" s="8">
        <f>ROUND(IF(K163=0, IF(J163=0, 0, 1), J163/K163),5)</f>
        <v>0</v>
      </c>
    </row>
    <row r="164" spans="1:12" x14ac:dyDescent="0.3">
      <c r="A164" s="2"/>
      <c r="B164" s="2"/>
      <c r="C164" s="2"/>
      <c r="D164" s="2"/>
      <c r="E164" s="2"/>
      <c r="F164" s="2"/>
      <c r="G164" s="2" t="s">
        <v>60</v>
      </c>
      <c r="H164" s="2"/>
      <c r="I164" s="7">
        <v>0</v>
      </c>
      <c r="J164" s="7">
        <v>0</v>
      </c>
      <c r="K164" s="7">
        <v>500</v>
      </c>
      <c r="L164" s="8">
        <f>ROUND(IF(K164=0, IF(J164=0, 0, 1), J164/K164),5)</f>
        <v>0</v>
      </c>
    </row>
    <row r="165" spans="1:12" x14ac:dyDescent="0.3">
      <c r="A165" s="2"/>
      <c r="B165" s="2"/>
      <c r="C165" s="2"/>
      <c r="D165" s="2"/>
      <c r="E165" s="2"/>
      <c r="F165" s="2"/>
      <c r="G165" s="2" t="s">
        <v>61</v>
      </c>
      <c r="H165" s="2"/>
      <c r="I165" s="7">
        <v>0</v>
      </c>
      <c r="J165" s="7">
        <v>0</v>
      </c>
      <c r="K165" s="7">
        <v>25</v>
      </c>
      <c r="L165" s="8">
        <f>ROUND(IF(K165=0, IF(J165=0, 0, 1), J165/K165),5)</f>
        <v>0</v>
      </c>
    </row>
    <row r="166" spans="1:12" ht="15" thickBot="1" x14ac:dyDescent="0.35">
      <c r="A166" s="2"/>
      <c r="B166" s="2"/>
      <c r="C166" s="2"/>
      <c r="D166" s="2"/>
      <c r="E166" s="2"/>
      <c r="F166" s="2"/>
      <c r="G166" s="2" t="s">
        <v>62</v>
      </c>
      <c r="H166" s="2"/>
      <c r="I166" s="9">
        <v>0</v>
      </c>
      <c r="J166" s="9">
        <v>0</v>
      </c>
      <c r="K166" s="9">
        <v>25</v>
      </c>
      <c r="L166" s="10">
        <f>ROUND(IF(K166=0, IF(J166=0, 0, 1), J166/K166),5)</f>
        <v>0</v>
      </c>
    </row>
    <row r="167" spans="1:12" x14ac:dyDescent="0.3">
      <c r="A167" s="2"/>
      <c r="B167" s="2"/>
      <c r="C167" s="2"/>
      <c r="D167" s="2"/>
      <c r="E167" s="2"/>
      <c r="F167" s="2" t="s">
        <v>63</v>
      </c>
      <c r="G167" s="2"/>
      <c r="H167" s="2"/>
      <c r="I167" s="7">
        <f>ROUND(SUM(I162:I166),5)</f>
        <v>0</v>
      </c>
      <c r="J167" s="7">
        <f>ROUND(SUM(J162:J166),5)</f>
        <v>0</v>
      </c>
      <c r="K167" s="7">
        <f>ROUND(SUM(K162:K166),5)</f>
        <v>1150</v>
      </c>
      <c r="L167" s="8">
        <f>ROUND(IF(K167=0, IF(J167=0, 0, 1), J167/K167),5)</f>
        <v>0</v>
      </c>
    </row>
    <row r="168" spans="1:12" ht="28.8" customHeight="1" x14ac:dyDescent="0.3">
      <c r="A168" s="2"/>
      <c r="B168" s="2"/>
      <c r="C168" s="2"/>
      <c r="D168" s="2"/>
      <c r="E168" s="2"/>
      <c r="F168" s="2" t="s">
        <v>64</v>
      </c>
      <c r="G168" s="2"/>
      <c r="H168" s="2"/>
      <c r="I168" s="7"/>
      <c r="J168" s="7"/>
      <c r="K168" s="7"/>
      <c r="L168" s="8"/>
    </row>
    <row r="169" spans="1:12" ht="15" thickBot="1" x14ac:dyDescent="0.35">
      <c r="A169" s="2"/>
      <c r="B169" s="2"/>
      <c r="C169" s="2"/>
      <c r="D169" s="2"/>
      <c r="E169" s="2"/>
      <c r="F169" s="2"/>
      <c r="G169" s="2" t="s">
        <v>65</v>
      </c>
      <c r="H169" s="2"/>
      <c r="I169" s="9">
        <v>0</v>
      </c>
      <c r="J169" s="9">
        <v>0</v>
      </c>
      <c r="K169" s="9">
        <v>3500</v>
      </c>
      <c r="L169" s="10">
        <f>ROUND(IF(K169=0, IF(J169=0, 0, 1), J169/K169),5)</f>
        <v>0</v>
      </c>
    </row>
    <row r="170" spans="1:12" x14ac:dyDescent="0.3">
      <c r="A170" s="2"/>
      <c r="B170" s="2"/>
      <c r="C170" s="2"/>
      <c r="D170" s="2"/>
      <c r="E170" s="2"/>
      <c r="F170" s="2" t="s">
        <v>66</v>
      </c>
      <c r="G170" s="2"/>
      <c r="H170" s="2"/>
      <c r="I170" s="7">
        <f>ROUND(SUM(I168:I169),5)</f>
        <v>0</v>
      </c>
      <c r="J170" s="7">
        <f>ROUND(SUM(J168:J169),5)</f>
        <v>0</v>
      </c>
      <c r="K170" s="7">
        <f>ROUND(SUM(K168:K169),5)</f>
        <v>3500</v>
      </c>
      <c r="L170" s="8">
        <f>ROUND(IF(K170=0, IF(J170=0, 0, 1), J170/K170),5)</f>
        <v>0</v>
      </c>
    </row>
    <row r="171" spans="1:12" ht="28.8" customHeight="1" x14ac:dyDescent="0.3">
      <c r="A171" s="2"/>
      <c r="B171" s="2"/>
      <c r="C171" s="2"/>
      <c r="D171" s="2"/>
      <c r="E171" s="2"/>
      <c r="F171" s="2" t="s">
        <v>67</v>
      </c>
      <c r="G171" s="2"/>
      <c r="H171" s="2"/>
      <c r="I171" s="7"/>
      <c r="J171" s="7"/>
      <c r="K171" s="7"/>
      <c r="L171" s="8"/>
    </row>
    <row r="172" spans="1:12" x14ac:dyDescent="0.3">
      <c r="A172" s="2"/>
      <c r="B172" s="2"/>
      <c r="C172" s="2"/>
      <c r="D172" s="2"/>
      <c r="E172" s="2"/>
      <c r="F172" s="2"/>
      <c r="G172" s="2" t="s">
        <v>68</v>
      </c>
      <c r="H172" s="2"/>
      <c r="I172" s="7">
        <v>0</v>
      </c>
      <c r="J172" s="7">
        <v>0</v>
      </c>
      <c r="K172" s="7">
        <v>500</v>
      </c>
      <c r="L172" s="8">
        <f>ROUND(IF(K172=0, IF(J172=0, 0, 1), J172/K172),5)</f>
        <v>0</v>
      </c>
    </row>
    <row r="173" spans="1:12" x14ac:dyDescent="0.3">
      <c r="A173" s="2"/>
      <c r="B173" s="2"/>
      <c r="C173" s="2"/>
      <c r="D173" s="2"/>
      <c r="E173" s="2"/>
      <c r="F173" s="2"/>
      <c r="G173" s="2" t="s">
        <v>69</v>
      </c>
      <c r="H173" s="2"/>
      <c r="I173" s="7">
        <v>0</v>
      </c>
      <c r="J173" s="7">
        <v>0</v>
      </c>
      <c r="K173" s="7">
        <v>100</v>
      </c>
      <c r="L173" s="8">
        <f>ROUND(IF(K173=0, IF(J173=0, 0, 1), J173/K173),5)</f>
        <v>0</v>
      </c>
    </row>
    <row r="174" spans="1:12" ht="15" thickBot="1" x14ac:dyDescent="0.35">
      <c r="A174" s="2"/>
      <c r="B174" s="2"/>
      <c r="C174" s="2"/>
      <c r="D174" s="2"/>
      <c r="E174" s="2"/>
      <c r="F174" s="2"/>
      <c r="G174" s="2" t="s">
        <v>70</v>
      </c>
      <c r="H174" s="2"/>
      <c r="I174" s="9">
        <v>0</v>
      </c>
      <c r="J174" s="9">
        <v>0</v>
      </c>
      <c r="K174" s="9">
        <v>25</v>
      </c>
      <c r="L174" s="10">
        <f>ROUND(IF(K174=0, IF(J174=0, 0, 1), J174/K174),5)</f>
        <v>0</v>
      </c>
    </row>
    <row r="175" spans="1:12" x14ac:dyDescent="0.3">
      <c r="A175" s="2"/>
      <c r="B175" s="2"/>
      <c r="C175" s="2"/>
      <c r="D175" s="2"/>
      <c r="E175" s="2"/>
      <c r="F175" s="2" t="s">
        <v>71</v>
      </c>
      <c r="G175" s="2"/>
      <c r="H175" s="2"/>
      <c r="I175" s="7">
        <f>ROUND(SUM(I171:I174),5)</f>
        <v>0</v>
      </c>
      <c r="J175" s="7">
        <f>ROUND(SUM(J171:J174),5)</f>
        <v>0</v>
      </c>
      <c r="K175" s="7">
        <f>ROUND(SUM(K171:K174),5)</f>
        <v>625</v>
      </c>
      <c r="L175" s="8">
        <f>ROUND(IF(K175=0, IF(J175=0, 0, 1), J175/K175),5)</f>
        <v>0</v>
      </c>
    </row>
    <row r="176" spans="1:12" ht="28.8" customHeight="1" x14ac:dyDescent="0.3">
      <c r="A176" s="2"/>
      <c r="B176" s="2"/>
      <c r="C176" s="2"/>
      <c r="D176" s="2"/>
      <c r="E176" s="2"/>
      <c r="F176" s="2" t="s">
        <v>72</v>
      </c>
      <c r="G176" s="2"/>
      <c r="H176" s="2"/>
      <c r="I176" s="7">
        <v>0</v>
      </c>
      <c r="J176" s="7">
        <v>0</v>
      </c>
      <c r="K176" s="7">
        <v>150</v>
      </c>
      <c r="L176" s="8">
        <f>ROUND(IF(K176=0, IF(J176=0, 0, 1), J176/K176),5)</f>
        <v>0</v>
      </c>
    </row>
    <row r="177" spans="1:12" ht="15" thickBot="1" x14ac:dyDescent="0.35">
      <c r="A177" s="2"/>
      <c r="B177" s="2"/>
      <c r="C177" s="2"/>
      <c r="D177" s="2"/>
      <c r="E177" s="2"/>
      <c r="F177" s="2" t="s">
        <v>73</v>
      </c>
      <c r="G177" s="2"/>
      <c r="H177" s="2"/>
      <c r="I177" s="9">
        <v>0</v>
      </c>
      <c r="J177" s="9">
        <v>0</v>
      </c>
      <c r="K177" s="9">
        <v>800</v>
      </c>
      <c r="L177" s="10">
        <f>ROUND(IF(K177=0, IF(J177=0, 0, 1), J177/K177),5)</f>
        <v>0</v>
      </c>
    </row>
    <row r="178" spans="1:12" x14ac:dyDescent="0.3">
      <c r="A178" s="2"/>
      <c r="B178" s="2"/>
      <c r="C178" s="2"/>
      <c r="D178" s="2"/>
      <c r="E178" s="2" t="s">
        <v>74</v>
      </c>
      <c r="F178" s="2"/>
      <c r="G178" s="2"/>
      <c r="H178" s="2"/>
      <c r="I178" s="7">
        <f>ROUND(I132+I139+SUM(I146:I161)+I167+I170+SUM(I175:I177),5)</f>
        <v>985.78</v>
      </c>
      <c r="J178" s="7">
        <f>ROUND(J132+J139+SUM(J146:J161)+J167+J170+SUM(J175:J177),5)</f>
        <v>1135.78</v>
      </c>
      <c r="K178" s="7">
        <f>ROUND(K132+K139+SUM(K146:K161)+K167+K170+SUM(K175:K177),5)</f>
        <v>38900</v>
      </c>
      <c r="L178" s="8">
        <f>ROUND(IF(K178=0, IF(J178=0, 0, 1), J178/K178),5)</f>
        <v>2.92E-2</v>
      </c>
    </row>
    <row r="179" spans="1:12" ht="28.8" customHeight="1" x14ac:dyDescent="0.3">
      <c r="A179" s="2"/>
      <c r="B179" s="2"/>
      <c r="C179" s="2"/>
      <c r="D179" s="2"/>
      <c r="E179" s="2" t="s">
        <v>188</v>
      </c>
      <c r="F179" s="2"/>
      <c r="G179" s="2"/>
      <c r="H179" s="2"/>
      <c r="I179" s="7"/>
      <c r="J179" s="7"/>
      <c r="K179" s="7"/>
      <c r="L179" s="8"/>
    </row>
    <row r="180" spans="1:12" ht="15" thickBot="1" x14ac:dyDescent="0.35">
      <c r="A180" s="2"/>
      <c r="B180" s="2"/>
      <c r="C180" s="2"/>
      <c r="D180" s="2"/>
      <c r="E180" s="2"/>
      <c r="F180" s="2" t="s">
        <v>189</v>
      </c>
      <c r="G180" s="2"/>
      <c r="H180" s="2"/>
      <c r="I180" s="9">
        <v>0</v>
      </c>
      <c r="J180" s="9">
        <v>0</v>
      </c>
      <c r="K180" s="9">
        <v>550</v>
      </c>
      <c r="L180" s="10">
        <f>ROUND(IF(K180=0, IF(J180=0, 0, 1), J180/K180),5)</f>
        <v>0</v>
      </c>
    </row>
    <row r="181" spans="1:12" x14ac:dyDescent="0.3">
      <c r="A181" s="2"/>
      <c r="B181" s="2"/>
      <c r="C181" s="2"/>
      <c r="D181" s="2"/>
      <c r="E181" s="2" t="s">
        <v>190</v>
      </c>
      <c r="F181" s="2"/>
      <c r="G181" s="2"/>
      <c r="H181" s="2"/>
      <c r="I181" s="7">
        <f>ROUND(SUM(I179:I180),5)</f>
        <v>0</v>
      </c>
      <c r="J181" s="7">
        <f>ROUND(SUM(J179:J180),5)</f>
        <v>0</v>
      </c>
      <c r="K181" s="7">
        <f>ROUND(SUM(K179:K180),5)</f>
        <v>550</v>
      </c>
      <c r="L181" s="8">
        <f>ROUND(IF(K181=0, IF(J181=0, 0, 1), J181/K181),5)</f>
        <v>0</v>
      </c>
    </row>
    <row r="182" spans="1:12" ht="28.8" customHeight="1" x14ac:dyDescent="0.3">
      <c r="A182" s="2"/>
      <c r="B182" s="2"/>
      <c r="C182" s="2"/>
      <c r="D182" s="2"/>
      <c r="E182" s="2" t="s">
        <v>191</v>
      </c>
      <c r="F182" s="2"/>
      <c r="G182" s="2"/>
      <c r="H182" s="2"/>
      <c r="I182" s="7"/>
      <c r="J182" s="7"/>
      <c r="K182" s="7"/>
      <c r="L182" s="8"/>
    </row>
    <row r="183" spans="1:12" x14ac:dyDescent="0.3">
      <c r="A183" s="2"/>
      <c r="B183" s="2"/>
      <c r="C183" s="2"/>
      <c r="D183" s="2"/>
      <c r="E183" s="2"/>
      <c r="F183" s="2" t="s">
        <v>192</v>
      </c>
      <c r="G183" s="2"/>
      <c r="H183" s="2"/>
      <c r="I183" s="7">
        <v>0</v>
      </c>
      <c r="J183" s="7">
        <v>0</v>
      </c>
      <c r="K183" s="7">
        <v>1250</v>
      </c>
      <c r="L183" s="8">
        <f>ROUND(IF(K183=0, IF(J183=0, 0, 1), J183/K183),5)</f>
        <v>0</v>
      </c>
    </row>
    <row r="184" spans="1:12" x14ac:dyDescent="0.3">
      <c r="A184" s="2"/>
      <c r="B184" s="2"/>
      <c r="C184" s="2"/>
      <c r="D184" s="2"/>
      <c r="E184" s="2"/>
      <c r="F184" s="2" t="s">
        <v>193</v>
      </c>
      <c r="G184" s="2"/>
      <c r="H184" s="2"/>
      <c r="I184" s="7"/>
      <c r="J184" s="7"/>
      <c r="K184" s="7"/>
      <c r="L184" s="8"/>
    </row>
    <row r="185" spans="1:12" x14ac:dyDescent="0.3">
      <c r="A185" s="2"/>
      <c r="B185" s="2"/>
      <c r="C185" s="2"/>
      <c r="D185" s="2"/>
      <c r="E185" s="2"/>
      <c r="F185" s="2"/>
      <c r="G185" s="2" t="s">
        <v>194</v>
      </c>
      <c r="H185" s="2"/>
      <c r="I185" s="7">
        <v>7395</v>
      </c>
      <c r="J185" s="7">
        <v>22185</v>
      </c>
      <c r="K185" s="7">
        <v>88740</v>
      </c>
      <c r="L185" s="8">
        <f>ROUND(IF(K185=0, IF(J185=0, 0, 1), J185/K185),5)</f>
        <v>0.25</v>
      </c>
    </row>
    <row r="186" spans="1:12" ht="15" thickBot="1" x14ac:dyDescent="0.35">
      <c r="A186" s="2"/>
      <c r="B186" s="2"/>
      <c r="C186" s="2"/>
      <c r="D186" s="2"/>
      <c r="E186" s="2"/>
      <c r="F186" s="2"/>
      <c r="G186" s="2" t="s">
        <v>195</v>
      </c>
      <c r="H186" s="2"/>
      <c r="I186" s="9">
        <v>0</v>
      </c>
      <c r="J186" s="9">
        <v>0</v>
      </c>
      <c r="K186" s="9">
        <v>750</v>
      </c>
      <c r="L186" s="10">
        <f>ROUND(IF(K186=0, IF(J186=0, 0, 1), J186/K186),5)</f>
        <v>0</v>
      </c>
    </row>
    <row r="187" spans="1:12" x14ac:dyDescent="0.3">
      <c r="A187" s="2"/>
      <c r="B187" s="2"/>
      <c r="C187" s="2"/>
      <c r="D187" s="2"/>
      <c r="E187" s="2"/>
      <c r="F187" s="2" t="s">
        <v>196</v>
      </c>
      <c r="G187" s="2"/>
      <c r="H187" s="2"/>
      <c r="I187" s="7">
        <f>ROUND(SUM(I184:I186),5)</f>
        <v>7395</v>
      </c>
      <c r="J187" s="7">
        <f>ROUND(SUM(J184:J186),5)</f>
        <v>22185</v>
      </c>
      <c r="K187" s="7">
        <f>ROUND(SUM(K184:K186),5)</f>
        <v>89490</v>
      </c>
      <c r="L187" s="8">
        <f>ROUND(IF(K187=0, IF(J187=0, 0, 1), J187/K187),5)</f>
        <v>0.24790000000000001</v>
      </c>
    </row>
    <row r="188" spans="1:12" ht="28.8" customHeight="1" x14ac:dyDescent="0.3">
      <c r="A188" s="2"/>
      <c r="B188" s="2"/>
      <c r="C188" s="2"/>
      <c r="D188" s="2"/>
      <c r="E188" s="2"/>
      <c r="F188" s="2" t="s">
        <v>197</v>
      </c>
      <c r="G188" s="2"/>
      <c r="H188" s="2"/>
      <c r="I188" s="7">
        <v>7.35</v>
      </c>
      <c r="J188" s="7">
        <v>106.85</v>
      </c>
      <c r="K188" s="7">
        <v>150</v>
      </c>
      <c r="L188" s="8">
        <f>ROUND(IF(K188=0, IF(J188=0, 0, 1), J188/K188),5)</f>
        <v>0.71233000000000002</v>
      </c>
    </row>
    <row r="189" spans="1:12" x14ac:dyDescent="0.3">
      <c r="A189" s="2"/>
      <c r="B189" s="2"/>
      <c r="C189" s="2"/>
      <c r="D189" s="2"/>
      <c r="E189" s="2"/>
      <c r="F189" s="2" t="s">
        <v>198</v>
      </c>
      <c r="G189" s="2"/>
      <c r="H189" s="2"/>
      <c r="I189" s="7">
        <v>0</v>
      </c>
      <c r="J189" s="7">
        <v>0</v>
      </c>
      <c r="K189" s="7">
        <v>120</v>
      </c>
      <c r="L189" s="8">
        <f>ROUND(IF(K189=0, IF(J189=0, 0, 1), J189/K189),5)</f>
        <v>0</v>
      </c>
    </row>
    <row r="190" spans="1:12" x14ac:dyDescent="0.3">
      <c r="A190" s="2"/>
      <c r="B190" s="2"/>
      <c r="C190" s="2"/>
      <c r="D190" s="2"/>
      <c r="E190" s="2"/>
      <c r="F190" s="2" t="s">
        <v>199</v>
      </c>
      <c r="G190" s="2"/>
      <c r="H190" s="2"/>
      <c r="I190" s="7">
        <v>47.97</v>
      </c>
      <c r="J190" s="7">
        <v>90.76</v>
      </c>
      <c r="K190" s="7">
        <v>150</v>
      </c>
      <c r="L190" s="8">
        <f>ROUND(IF(K190=0, IF(J190=0, 0, 1), J190/K190),5)</f>
        <v>0.60507</v>
      </c>
    </row>
    <row r="191" spans="1:12" x14ac:dyDescent="0.3">
      <c r="A191" s="2"/>
      <c r="B191" s="2"/>
      <c r="C191" s="2"/>
      <c r="D191" s="2"/>
      <c r="E191" s="2"/>
      <c r="F191" s="2" t="s">
        <v>200</v>
      </c>
      <c r="G191" s="2"/>
      <c r="H191" s="2"/>
      <c r="I191" s="7">
        <v>0</v>
      </c>
      <c r="J191" s="7">
        <v>0</v>
      </c>
      <c r="K191" s="7">
        <v>100</v>
      </c>
      <c r="L191" s="8">
        <f>ROUND(IF(K191=0, IF(J191=0, 0, 1), J191/K191),5)</f>
        <v>0</v>
      </c>
    </row>
    <row r="192" spans="1:12" x14ac:dyDescent="0.3">
      <c r="A192" s="2"/>
      <c r="B192" s="2"/>
      <c r="C192" s="2"/>
      <c r="D192" s="2"/>
      <c r="E192" s="2"/>
      <c r="F192" s="2" t="s">
        <v>201</v>
      </c>
      <c r="G192" s="2"/>
      <c r="H192" s="2"/>
      <c r="I192" s="7">
        <v>0</v>
      </c>
      <c r="J192" s="7">
        <v>0</v>
      </c>
      <c r="K192" s="7">
        <v>200</v>
      </c>
      <c r="L192" s="8">
        <f>ROUND(IF(K192=0, IF(J192=0, 0, 1), J192/K192),5)</f>
        <v>0</v>
      </c>
    </row>
    <row r="193" spans="1:12" x14ac:dyDescent="0.3">
      <c r="A193" s="2"/>
      <c r="B193" s="2"/>
      <c r="C193" s="2"/>
      <c r="D193" s="2"/>
      <c r="E193" s="2"/>
      <c r="F193" s="2" t="s">
        <v>202</v>
      </c>
      <c r="G193" s="2"/>
      <c r="H193" s="2"/>
      <c r="I193" s="7">
        <v>0</v>
      </c>
      <c r="J193" s="7">
        <v>0</v>
      </c>
      <c r="K193" s="7">
        <v>500</v>
      </c>
      <c r="L193" s="8">
        <f>ROUND(IF(K193=0, IF(J193=0, 0, 1), J193/K193),5)</f>
        <v>0</v>
      </c>
    </row>
    <row r="194" spans="1:12" x14ac:dyDescent="0.3">
      <c r="A194" s="2"/>
      <c r="B194" s="2"/>
      <c r="C194" s="2"/>
      <c r="D194" s="2"/>
      <c r="E194" s="2"/>
      <c r="F194" s="2" t="s">
        <v>203</v>
      </c>
      <c r="G194" s="2"/>
      <c r="H194" s="2"/>
      <c r="I194" s="7">
        <v>50.9</v>
      </c>
      <c r="J194" s="7">
        <v>152.72</v>
      </c>
      <c r="K194" s="7">
        <v>650</v>
      </c>
      <c r="L194" s="8">
        <f>ROUND(IF(K194=0, IF(J194=0, 0, 1), J194/K194),5)</f>
        <v>0.23494999999999999</v>
      </c>
    </row>
    <row r="195" spans="1:12" x14ac:dyDescent="0.3">
      <c r="A195" s="2"/>
      <c r="B195" s="2"/>
      <c r="C195" s="2"/>
      <c r="D195" s="2"/>
      <c r="E195" s="2"/>
      <c r="F195" s="2" t="s">
        <v>204</v>
      </c>
      <c r="G195" s="2"/>
      <c r="H195" s="2"/>
      <c r="I195" s="7">
        <v>0</v>
      </c>
      <c r="J195" s="7">
        <v>0</v>
      </c>
      <c r="K195" s="7">
        <v>264</v>
      </c>
      <c r="L195" s="8">
        <f>ROUND(IF(K195=0, IF(J195=0, 0, 1), J195/K195),5)</f>
        <v>0</v>
      </c>
    </row>
    <row r="196" spans="1:12" x14ac:dyDescent="0.3">
      <c r="A196" s="2"/>
      <c r="B196" s="2"/>
      <c r="C196" s="2"/>
      <c r="D196" s="2"/>
      <c r="E196" s="2"/>
      <c r="F196" s="2" t="s">
        <v>205</v>
      </c>
      <c r="G196" s="2"/>
      <c r="H196" s="2"/>
      <c r="I196" s="7">
        <v>95</v>
      </c>
      <c r="J196" s="7">
        <v>285</v>
      </c>
      <c r="K196" s="7">
        <v>1320</v>
      </c>
      <c r="L196" s="8">
        <f>ROUND(IF(K196=0, IF(J196=0, 0, 1), J196/K196),5)</f>
        <v>0.21590999999999999</v>
      </c>
    </row>
    <row r="197" spans="1:12" x14ac:dyDescent="0.3">
      <c r="A197" s="2"/>
      <c r="B197" s="2"/>
      <c r="C197" s="2"/>
      <c r="D197" s="2"/>
      <c r="E197" s="2"/>
      <c r="F197" s="2" t="s">
        <v>206</v>
      </c>
      <c r="G197" s="2"/>
      <c r="H197" s="2"/>
      <c r="I197" s="7"/>
      <c r="J197" s="7"/>
      <c r="K197" s="7"/>
      <c r="L197" s="8"/>
    </row>
    <row r="198" spans="1:12" x14ac:dyDescent="0.3">
      <c r="A198" s="2"/>
      <c r="B198" s="2"/>
      <c r="C198" s="2"/>
      <c r="D198" s="2"/>
      <c r="E198" s="2"/>
      <c r="F198" s="2"/>
      <c r="G198" s="2" t="s">
        <v>207</v>
      </c>
      <c r="H198" s="2"/>
      <c r="I198" s="7">
        <v>0.99</v>
      </c>
      <c r="J198" s="7">
        <v>3.39</v>
      </c>
      <c r="K198" s="7">
        <v>20</v>
      </c>
      <c r="L198" s="8">
        <f>ROUND(IF(K198=0, IF(J198=0, 0, 1), J198/K198),5)</f>
        <v>0.16950000000000001</v>
      </c>
    </row>
    <row r="199" spans="1:12" x14ac:dyDescent="0.3">
      <c r="A199" s="2"/>
      <c r="B199" s="2"/>
      <c r="C199" s="2"/>
      <c r="D199" s="2"/>
      <c r="E199" s="2"/>
      <c r="F199" s="2"/>
      <c r="G199" s="2" t="s">
        <v>208</v>
      </c>
      <c r="H199" s="2"/>
      <c r="I199" s="7">
        <v>108.25</v>
      </c>
      <c r="J199" s="7">
        <v>324.75</v>
      </c>
      <c r="K199" s="7">
        <v>1350</v>
      </c>
      <c r="L199" s="8">
        <f>ROUND(IF(K199=0, IF(J199=0, 0, 1), J199/K199),5)</f>
        <v>0.24056</v>
      </c>
    </row>
    <row r="200" spans="1:12" x14ac:dyDescent="0.3">
      <c r="A200" s="2"/>
      <c r="B200" s="2"/>
      <c r="C200" s="2"/>
      <c r="D200" s="2"/>
      <c r="E200" s="2"/>
      <c r="F200" s="2"/>
      <c r="G200" s="2" t="s">
        <v>209</v>
      </c>
      <c r="H200" s="2"/>
      <c r="I200" s="7">
        <v>0</v>
      </c>
      <c r="J200" s="7">
        <v>0</v>
      </c>
      <c r="K200" s="7">
        <v>400</v>
      </c>
      <c r="L200" s="8">
        <f>ROUND(IF(K200=0, IF(J200=0, 0, 1), J200/K200),5)</f>
        <v>0</v>
      </c>
    </row>
    <row r="201" spans="1:12" x14ac:dyDescent="0.3">
      <c r="A201" s="2"/>
      <c r="B201" s="2"/>
      <c r="C201" s="2"/>
      <c r="D201" s="2"/>
      <c r="E201" s="2"/>
      <c r="F201" s="2"/>
      <c r="G201" s="2" t="s">
        <v>210</v>
      </c>
      <c r="H201" s="2"/>
      <c r="I201" s="7">
        <v>70</v>
      </c>
      <c r="J201" s="7">
        <v>210</v>
      </c>
      <c r="K201" s="7">
        <v>840</v>
      </c>
      <c r="L201" s="8">
        <f>ROUND(IF(K201=0, IF(J201=0, 0, 1), J201/K201),5)</f>
        <v>0.25</v>
      </c>
    </row>
    <row r="202" spans="1:12" x14ac:dyDescent="0.3">
      <c r="A202" s="2"/>
      <c r="B202" s="2"/>
      <c r="C202" s="2"/>
      <c r="D202" s="2"/>
      <c r="E202" s="2"/>
      <c r="F202" s="2"/>
      <c r="G202" s="2" t="s">
        <v>211</v>
      </c>
      <c r="H202" s="2"/>
      <c r="I202" s="7">
        <v>21.17</v>
      </c>
      <c r="J202" s="7">
        <v>21.17</v>
      </c>
      <c r="K202" s="7">
        <v>200</v>
      </c>
      <c r="L202" s="8">
        <f>ROUND(IF(K202=0, IF(J202=0, 0, 1), J202/K202),5)</f>
        <v>0.10585</v>
      </c>
    </row>
    <row r="203" spans="1:12" x14ac:dyDescent="0.3">
      <c r="A203" s="2"/>
      <c r="B203" s="2"/>
      <c r="C203" s="2"/>
      <c r="D203" s="2"/>
      <c r="E203" s="2"/>
      <c r="F203" s="2"/>
      <c r="G203" s="2" t="s">
        <v>212</v>
      </c>
      <c r="H203" s="2"/>
      <c r="I203" s="7">
        <v>0</v>
      </c>
      <c r="J203" s="7">
        <v>0</v>
      </c>
      <c r="K203" s="7">
        <v>800</v>
      </c>
      <c r="L203" s="8">
        <f>ROUND(IF(K203=0, IF(J203=0, 0, 1), J203/K203),5)</f>
        <v>0</v>
      </c>
    </row>
    <row r="204" spans="1:12" ht="15" thickBot="1" x14ac:dyDescent="0.35">
      <c r="A204" s="2"/>
      <c r="B204" s="2"/>
      <c r="C204" s="2"/>
      <c r="D204" s="2"/>
      <c r="E204" s="2"/>
      <c r="F204" s="2"/>
      <c r="G204" s="2" t="s">
        <v>213</v>
      </c>
      <c r="H204" s="2"/>
      <c r="I204" s="9">
        <v>324</v>
      </c>
      <c r="J204" s="9">
        <v>972</v>
      </c>
      <c r="K204" s="9">
        <v>3888</v>
      </c>
      <c r="L204" s="10">
        <f>ROUND(IF(K204=0, IF(J204=0, 0, 1), J204/K204),5)</f>
        <v>0.25</v>
      </c>
    </row>
    <row r="205" spans="1:12" x14ac:dyDescent="0.3">
      <c r="A205" s="2"/>
      <c r="B205" s="2"/>
      <c r="C205" s="2"/>
      <c r="D205" s="2"/>
      <c r="E205" s="2"/>
      <c r="F205" s="2" t="s">
        <v>214</v>
      </c>
      <c r="G205" s="2"/>
      <c r="H205" s="2"/>
      <c r="I205" s="7">
        <f>ROUND(SUM(I197:I204),5)</f>
        <v>524.41</v>
      </c>
      <c r="J205" s="7">
        <f>ROUND(SUM(J197:J204),5)</f>
        <v>1531.31</v>
      </c>
      <c r="K205" s="7">
        <f>ROUND(SUM(K197:K204),5)</f>
        <v>7498</v>
      </c>
      <c r="L205" s="8">
        <f>ROUND(IF(K205=0, IF(J205=0, 0, 1), J205/K205),5)</f>
        <v>0.20422999999999999</v>
      </c>
    </row>
    <row r="206" spans="1:12" ht="28.8" customHeight="1" x14ac:dyDescent="0.3">
      <c r="A206" s="2"/>
      <c r="B206" s="2"/>
      <c r="C206" s="2"/>
      <c r="D206" s="2"/>
      <c r="E206" s="2"/>
      <c r="F206" s="2" t="s">
        <v>215</v>
      </c>
      <c r="G206" s="2"/>
      <c r="H206" s="2"/>
      <c r="I206" s="7">
        <v>0</v>
      </c>
      <c r="J206" s="7">
        <v>0</v>
      </c>
      <c r="K206" s="7">
        <v>50</v>
      </c>
      <c r="L206" s="8">
        <f>ROUND(IF(K206=0, IF(J206=0, 0, 1), J206/K206),5)</f>
        <v>0</v>
      </c>
    </row>
    <row r="207" spans="1:12" x14ac:dyDescent="0.3">
      <c r="A207" s="2"/>
      <c r="B207" s="2"/>
      <c r="C207" s="2"/>
      <c r="D207" s="2"/>
      <c r="E207" s="2"/>
      <c r="F207" s="2" t="s">
        <v>216</v>
      </c>
      <c r="G207" s="2"/>
      <c r="H207" s="2"/>
      <c r="I207" s="7">
        <v>297.56</v>
      </c>
      <c r="J207" s="7">
        <v>1288.73</v>
      </c>
      <c r="K207" s="7">
        <v>3600</v>
      </c>
      <c r="L207" s="8">
        <f>ROUND(IF(K207=0, IF(J207=0, 0, 1), J207/K207),5)</f>
        <v>0.35798000000000002</v>
      </c>
    </row>
    <row r="208" spans="1:12" x14ac:dyDescent="0.3">
      <c r="A208" s="2"/>
      <c r="B208" s="2"/>
      <c r="C208" s="2"/>
      <c r="D208" s="2"/>
      <c r="E208" s="2"/>
      <c r="F208" s="2" t="s">
        <v>217</v>
      </c>
      <c r="G208" s="2"/>
      <c r="H208" s="2"/>
      <c r="I208" s="7">
        <v>123.08</v>
      </c>
      <c r="J208" s="7">
        <v>369.24</v>
      </c>
      <c r="K208" s="7">
        <v>1500</v>
      </c>
      <c r="L208" s="8">
        <f>ROUND(IF(K208=0, IF(J208=0, 0, 1), J208/K208),5)</f>
        <v>0.24615999999999999</v>
      </c>
    </row>
    <row r="209" spans="1:12" x14ac:dyDescent="0.3">
      <c r="A209" s="2"/>
      <c r="B209" s="2"/>
      <c r="C209" s="2"/>
      <c r="D209" s="2"/>
      <c r="E209" s="2"/>
      <c r="F209" s="2" t="s">
        <v>218</v>
      </c>
      <c r="G209" s="2"/>
      <c r="H209" s="2"/>
      <c r="I209" s="7">
        <v>0</v>
      </c>
      <c r="J209" s="7">
        <v>0</v>
      </c>
      <c r="K209" s="7">
        <v>1800</v>
      </c>
      <c r="L209" s="8">
        <f>ROUND(IF(K209=0, IF(J209=0, 0, 1), J209/K209),5)</f>
        <v>0</v>
      </c>
    </row>
    <row r="210" spans="1:12" x14ac:dyDescent="0.3">
      <c r="A210" s="2"/>
      <c r="B210" s="2"/>
      <c r="C210" s="2"/>
      <c r="D210" s="2"/>
      <c r="E210" s="2"/>
      <c r="F210" s="2" t="s">
        <v>219</v>
      </c>
      <c r="G210" s="2"/>
      <c r="H210" s="2"/>
      <c r="I210" s="7"/>
      <c r="J210" s="7"/>
      <c r="K210" s="7"/>
      <c r="L210" s="8"/>
    </row>
    <row r="211" spans="1:12" ht="15" thickBot="1" x14ac:dyDescent="0.35">
      <c r="A211" s="2"/>
      <c r="B211" s="2"/>
      <c r="C211" s="2"/>
      <c r="D211" s="2"/>
      <c r="E211" s="2"/>
      <c r="F211" s="2"/>
      <c r="G211" s="2" t="s">
        <v>220</v>
      </c>
      <c r="H211" s="2"/>
      <c r="I211" s="9">
        <v>0</v>
      </c>
      <c r="J211" s="9">
        <v>0</v>
      </c>
      <c r="K211" s="9">
        <v>175</v>
      </c>
      <c r="L211" s="10">
        <f>ROUND(IF(K211=0, IF(J211=0, 0, 1), J211/K211),5)</f>
        <v>0</v>
      </c>
    </row>
    <row r="212" spans="1:12" x14ac:dyDescent="0.3">
      <c r="A212" s="2"/>
      <c r="B212" s="2"/>
      <c r="C212" s="2"/>
      <c r="D212" s="2"/>
      <c r="E212" s="2"/>
      <c r="F212" s="2" t="s">
        <v>221</v>
      </c>
      <c r="G212" s="2"/>
      <c r="H212" s="2"/>
      <c r="I212" s="7">
        <f>ROUND(SUM(I210:I211),5)</f>
        <v>0</v>
      </c>
      <c r="J212" s="7">
        <f>ROUND(SUM(J210:J211),5)</f>
        <v>0</v>
      </c>
      <c r="K212" s="7">
        <f>ROUND(SUM(K210:K211),5)</f>
        <v>175</v>
      </c>
      <c r="L212" s="8">
        <f>ROUND(IF(K212=0, IF(J212=0, 0, 1), J212/K212),5)</f>
        <v>0</v>
      </c>
    </row>
    <row r="213" spans="1:12" ht="28.8" customHeight="1" thickBot="1" x14ac:dyDescent="0.35">
      <c r="A213" s="2"/>
      <c r="B213" s="2"/>
      <c r="C213" s="2"/>
      <c r="D213" s="2"/>
      <c r="E213" s="2"/>
      <c r="F213" s="2" t="s">
        <v>222</v>
      </c>
      <c r="G213" s="2"/>
      <c r="H213" s="2"/>
      <c r="I213" s="11">
        <v>0</v>
      </c>
      <c r="J213" s="11">
        <v>0</v>
      </c>
      <c r="K213" s="11">
        <v>2000</v>
      </c>
      <c r="L213" s="12">
        <f>ROUND(IF(K213=0, IF(J213=0, 0, 1), J213/K213),5)</f>
        <v>0</v>
      </c>
    </row>
    <row r="214" spans="1:12" ht="15" thickBot="1" x14ac:dyDescent="0.35">
      <c r="A214" s="2"/>
      <c r="B214" s="2"/>
      <c r="C214" s="2"/>
      <c r="D214" s="2"/>
      <c r="E214" s="2" t="s">
        <v>223</v>
      </c>
      <c r="F214" s="2"/>
      <c r="G214" s="2"/>
      <c r="H214" s="2"/>
      <c r="I214" s="13">
        <f>ROUND(SUM(I182:I183)+SUM(I187:I196)+SUM(I205:I209)+SUM(I212:I213),5)</f>
        <v>8541.27</v>
      </c>
      <c r="J214" s="13">
        <f>ROUND(SUM(J182:J183)+SUM(J187:J196)+SUM(J205:J209)+SUM(J212:J213),5)</f>
        <v>26009.61</v>
      </c>
      <c r="K214" s="13">
        <f>ROUND(SUM(K182:K183)+SUM(K187:K196)+SUM(K205:K209)+SUM(K212:K213),5)</f>
        <v>110817</v>
      </c>
      <c r="L214" s="14">
        <f>ROUND(IF(K214=0, IF(J214=0, 0, 1), J214/K214),5)</f>
        <v>0.23471</v>
      </c>
    </row>
    <row r="215" spans="1:12" ht="28.8" customHeight="1" thickBot="1" x14ac:dyDescent="0.35">
      <c r="A215" s="2"/>
      <c r="B215" s="2"/>
      <c r="C215" s="2"/>
      <c r="D215" s="2" t="s">
        <v>75</v>
      </c>
      <c r="E215" s="2"/>
      <c r="F215" s="2"/>
      <c r="G215" s="2"/>
      <c r="H215" s="2"/>
      <c r="I215" s="15">
        <f>ROUND(I86+I131+I178+I181+I214,5)</f>
        <v>9557.0499999999993</v>
      </c>
      <c r="J215" s="15">
        <f>ROUND(J86+J131+J178+J181+J214,5)</f>
        <v>30585.439999999999</v>
      </c>
      <c r="K215" s="15">
        <f>ROUND(K86+K131+K178+K181+K214,5)</f>
        <v>173675</v>
      </c>
      <c r="L215" s="16">
        <f>ROUND(IF(K215=0, IF(J215=0, 0, 1), J215/K215),5)</f>
        <v>0.17610999999999999</v>
      </c>
    </row>
    <row r="216" spans="1:12" ht="28.8" customHeight="1" x14ac:dyDescent="0.3">
      <c r="A216" s="2"/>
      <c r="B216" s="2" t="s">
        <v>76</v>
      </c>
      <c r="C216" s="2"/>
      <c r="D216" s="2"/>
      <c r="E216" s="2"/>
      <c r="F216" s="2"/>
      <c r="G216" s="2"/>
      <c r="H216" s="2"/>
      <c r="I216" s="7">
        <f>ROUND(I6+I85-I215,5)</f>
        <v>17459.14</v>
      </c>
      <c r="J216" s="7">
        <f>ROUND(J6+J85-J215,5)</f>
        <v>73816.55</v>
      </c>
      <c r="K216" s="7">
        <f>ROUND(K6+K85-K215,5)</f>
        <v>67</v>
      </c>
      <c r="L216" s="8">
        <f>ROUND(IF(K216=0, IF(J216=0, 0, 1), J216/K216),5)</f>
        <v>1101.73955</v>
      </c>
    </row>
    <row r="217" spans="1:12" ht="28.8" customHeight="1" x14ac:dyDescent="0.3">
      <c r="A217" s="2"/>
      <c r="B217" s="2" t="s">
        <v>224</v>
      </c>
      <c r="C217" s="2"/>
      <c r="D217" s="2"/>
      <c r="E217" s="2"/>
      <c r="F217" s="2"/>
      <c r="G217" s="2"/>
      <c r="H217" s="2"/>
      <c r="I217" s="7"/>
      <c r="J217" s="7"/>
      <c r="K217" s="7"/>
      <c r="L217" s="8"/>
    </row>
    <row r="218" spans="1:12" x14ac:dyDescent="0.3">
      <c r="A218" s="2"/>
      <c r="B218" s="2"/>
      <c r="C218" s="2" t="s">
        <v>225</v>
      </c>
      <c r="D218" s="2"/>
      <c r="E218" s="2"/>
      <c r="F218" s="2"/>
      <c r="G218" s="2"/>
      <c r="H218" s="2"/>
      <c r="I218" s="7"/>
      <c r="J218" s="7"/>
      <c r="K218" s="7"/>
      <c r="L218" s="8"/>
    </row>
    <row r="219" spans="1:12" x14ac:dyDescent="0.3">
      <c r="A219" s="2"/>
      <c r="B219" s="2"/>
      <c r="C219" s="2"/>
      <c r="D219" s="2" t="s">
        <v>226</v>
      </c>
      <c r="E219" s="2"/>
      <c r="F219" s="2"/>
      <c r="G219" s="2"/>
      <c r="H219" s="2"/>
      <c r="I219" s="7"/>
      <c r="J219" s="7"/>
      <c r="K219" s="7"/>
      <c r="L219" s="8"/>
    </row>
    <row r="220" spans="1:12" x14ac:dyDescent="0.3">
      <c r="A220" s="2"/>
      <c r="B220" s="2"/>
      <c r="C220" s="2"/>
      <c r="D220" s="2"/>
      <c r="E220" s="2" t="s">
        <v>227</v>
      </c>
      <c r="F220" s="2"/>
      <c r="G220" s="2"/>
      <c r="H220" s="2"/>
      <c r="I220" s="7">
        <v>0</v>
      </c>
      <c r="J220" s="7">
        <v>280</v>
      </c>
      <c r="K220" s="7"/>
      <c r="L220" s="8"/>
    </row>
    <row r="221" spans="1:12" x14ac:dyDescent="0.3">
      <c r="A221" s="2"/>
      <c r="B221" s="2"/>
      <c r="C221" s="2"/>
      <c r="D221" s="2"/>
      <c r="E221" s="2" t="s">
        <v>228</v>
      </c>
      <c r="F221" s="2"/>
      <c r="G221" s="2"/>
      <c r="H221" s="2"/>
      <c r="I221" s="7">
        <v>0</v>
      </c>
      <c r="J221" s="7">
        <v>98</v>
      </c>
      <c r="K221" s="7"/>
      <c r="L221" s="8"/>
    </row>
    <row r="222" spans="1:12" x14ac:dyDescent="0.3">
      <c r="A222" s="2"/>
      <c r="B222" s="2"/>
      <c r="C222" s="2"/>
      <c r="D222" s="2"/>
      <c r="E222" s="2" t="s">
        <v>229</v>
      </c>
      <c r="F222" s="2"/>
      <c r="G222" s="2"/>
      <c r="H222" s="2"/>
      <c r="I222" s="7">
        <v>0</v>
      </c>
      <c r="J222" s="7">
        <v>140</v>
      </c>
      <c r="K222" s="7"/>
      <c r="L222" s="8"/>
    </row>
    <row r="223" spans="1:12" x14ac:dyDescent="0.3">
      <c r="A223" s="2"/>
      <c r="B223" s="2"/>
      <c r="C223" s="2"/>
      <c r="D223" s="2"/>
      <c r="E223" s="2" t="s">
        <v>230</v>
      </c>
      <c r="F223" s="2"/>
      <c r="G223" s="2"/>
      <c r="H223" s="2"/>
      <c r="I223" s="7">
        <v>0</v>
      </c>
      <c r="J223" s="7">
        <v>238</v>
      </c>
      <c r="K223" s="7"/>
      <c r="L223" s="8"/>
    </row>
    <row r="224" spans="1:12" x14ac:dyDescent="0.3">
      <c r="A224" s="2"/>
      <c r="B224" s="2"/>
      <c r="C224" s="2"/>
      <c r="D224" s="2"/>
      <c r="E224" s="2" t="s">
        <v>231</v>
      </c>
      <c r="F224" s="2"/>
      <c r="G224" s="2"/>
      <c r="H224" s="2"/>
      <c r="I224" s="7">
        <v>0</v>
      </c>
      <c r="J224" s="7">
        <v>238</v>
      </c>
      <c r="K224" s="7"/>
      <c r="L224" s="8"/>
    </row>
    <row r="225" spans="1:12" x14ac:dyDescent="0.3">
      <c r="A225" s="2"/>
      <c r="B225" s="2"/>
      <c r="C225" s="2"/>
      <c r="D225" s="2"/>
      <c r="E225" s="2" t="s">
        <v>232</v>
      </c>
      <c r="F225" s="2"/>
      <c r="G225" s="2"/>
      <c r="H225" s="2"/>
      <c r="I225" s="7">
        <v>0</v>
      </c>
      <c r="J225" s="7">
        <v>91</v>
      </c>
      <c r="K225" s="7"/>
      <c r="L225" s="8"/>
    </row>
    <row r="226" spans="1:12" x14ac:dyDescent="0.3">
      <c r="A226" s="2"/>
      <c r="B226" s="2"/>
      <c r="C226" s="2"/>
      <c r="D226" s="2"/>
      <c r="E226" s="2" t="s">
        <v>233</v>
      </c>
      <c r="F226" s="2"/>
      <c r="G226" s="2"/>
      <c r="H226" s="2"/>
      <c r="I226" s="7">
        <v>0</v>
      </c>
      <c r="J226" s="7">
        <v>1169</v>
      </c>
      <c r="K226" s="7"/>
      <c r="L226" s="8"/>
    </row>
    <row r="227" spans="1:12" x14ac:dyDescent="0.3">
      <c r="A227" s="2"/>
      <c r="B227" s="2"/>
      <c r="C227" s="2"/>
      <c r="D227" s="2"/>
      <c r="E227" s="2" t="s">
        <v>234</v>
      </c>
      <c r="F227" s="2"/>
      <c r="G227" s="2"/>
      <c r="H227" s="2"/>
      <c r="I227" s="7">
        <v>0</v>
      </c>
      <c r="J227" s="7">
        <v>252</v>
      </c>
      <c r="K227" s="7"/>
      <c r="L227" s="8"/>
    </row>
    <row r="228" spans="1:12" x14ac:dyDescent="0.3">
      <c r="A228" s="2"/>
      <c r="B228" s="2"/>
      <c r="C228" s="2"/>
      <c r="D228" s="2"/>
      <c r="E228" s="2" t="s">
        <v>235</v>
      </c>
      <c r="F228" s="2"/>
      <c r="G228" s="2"/>
      <c r="H228" s="2"/>
      <c r="I228" s="7">
        <v>0</v>
      </c>
      <c r="J228" s="7">
        <v>105</v>
      </c>
      <c r="K228" s="7"/>
      <c r="L228" s="8"/>
    </row>
    <row r="229" spans="1:12" x14ac:dyDescent="0.3">
      <c r="A229" s="2"/>
      <c r="B229" s="2"/>
      <c r="C229" s="2"/>
      <c r="D229" s="2"/>
      <c r="E229" s="2" t="s">
        <v>236</v>
      </c>
      <c r="F229" s="2"/>
      <c r="G229" s="2"/>
      <c r="H229" s="2"/>
      <c r="I229" s="7">
        <v>0</v>
      </c>
      <c r="J229" s="7">
        <v>133</v>
      </c>
      <c r="K229" s="7"/>
      <c r="L229" s="8"/>
    </row>
    <row r="230" spans="1:12" x14ac:dyDescent="0.3">
      <c r="A230" s="2"/>
      <c r="B230" s="2"/>
      <c r="C230" s="2"/>
      <c r="D230" s="2"/>
      <c r="E230" s="2" t="s">
        <v>237</v>
      </c>
      <c r="F230" s="2"/>
      <c r="G230" s="2"/>
      <c r="H230" s="2"/>
      <c r="I230" s="7">
        <v>0</v>
      </c>
      <c r="J230" s="7">
        <v>77</v>
      </c>
      <c r="K230" s="7"/>
      <c r="L230" s="8"/>
    </row>
    <row r="231" spans="1:12" ht="15" thickBot="1" x14ac:dyDescent="0.35">
      <c r="A231" s="2"/>
      <c r="B231" s="2"/>
      <c r="C231" s="2"/>
      <c r="D231" s="2"/>
      <c r="E231" s="2" t="s">
        <v>238</v>
      </c>
      <c r="F231" s="2"/>
      <c r="G231" s="2"/>
      <c r="H231" s="2"/>
      <c r="I231" s="9">
        <v>0</v>
      </c>
      <c r="J231" s="9">
        <v>63</v>
      </c>
      <c r="K231" s="7"/>
      <c r="L231" s="8"/>
    </row>
    <row r="232" spans="1:12" x14ac:dyDescent="0.3">
      <c r="A232" s="2"/>
      <c r="B232" s="2"/>
      <c r="C232" s="2"/>
      <c r="D232" s="2" t="s">
        <v>239</v>
      </c>
      <c r="E232" s="2"/>
      <c r="F232" s="2"/>
      <c r="G232" s="2"/>
      <c r="H232" s="2"/>
      <c r="I232" s="7">
        <f>ROUND(SUM(I219:I231),5)</f>
        <v>0</v>
      </c>
      <c r="J232" s="7">
        <f>ROUND(SUM(J219:J231),5)</f>
        <v>2884</v>
      </c>
      <c r="K232" s="7"/>
      <c r="L232" s="8"/>
    </row>
    <row r="233" spans="1:12" ht="28.8" customHeight="1" x14ac:dyDescent="0.3">
      <c r="A233" s="2"/>
      <c r="B233" s="2"/>
      <c r="C233" s="2"/>
      <c r="D233" s="2" t="s">
        <v>240</v>
      </c>
      <c r="E233" s="2"/>
      <c r="F233" s="2"/>
      <c r="G233" s="2"/>
      <c r="H233" s="2"/>
      <c r="I233" s="7"/>
      <c r="J233" s="7"/>
      <c r="K233" s="7"/>
      <c r="L233" s="8"/>
    </row>
    <row r="234" spans="1:12" x14ac:dyDescent="0.3">
      <c r="A234" s="2"/>
      <c r="B234" s="2"/>
      <c r="C234" s="2"/>
      <c r="D234" s="2"/>
      <c r="E234" s="2" t="s">
        <v>241</v>
      </c>
      <c r="F234" s="2"/>
      <c r="G234" s="2"/>
      <c r="H234" s="2"/>
      <c r="I234" s="7">
        <v>435</v>
      </c>
      <c r="J234" s="7">
        <v>1113</v>
      </c>
      <c r="K234" s="7"/>
      <c r="L234" s="8"/>
    </row>
    <row r="235" spans="1:12" x14ac:dyDescent="0.3">
      <c r="A235" s="2"/>
      <c r="B235" s="2"/>
      <c r="C235" s="2"/>
      <c r="D235" s="2"/>
      <c r="E235" s="2" t="s">
        <v>242</v>
      </c>
      <c r="F235" s="2"/>
      <c r="G235" s="2"/>
      <c r="H235" s="2"/>
      <c r="I235" s="7">
        <v>0</v>
      </c>
      <c r="J235" s="7">
        <v>147</v>
      </c>
      <c r="K235" s="7"/>
      <c r="L235" s="8"/>
    </row>
    <row r="236" spans="1:12" x14ac:dyDescent="0.3">
      <c r="A236" s="2"/>
      <c r="B236" s="2"/>
      <c r="C236" s="2"/>
      <c r="D236" s="2"/>
      <c r="E236" s="2" t="s">
        <v>243</v>
      </c>
      <c r="F236" s="2"/>
      <c r="G236" s="2"/>
      <c r="H236" s="2"/>
      <c r="I236" s="7">
        <v>0</v>
      </c>
      <c r="J236" s="7">
        <v>126</v>
      </c>
      <c r="K236" s="7"/>
      <c r="L236" s="8"/>
    </row>
    <row r="237" spans="1:12" x14ac:dyDescent="0.3">
      <c r="A237" s="2"/>
      <c r="B237" s="2"/>
      <c r="C237" s="2"/>
      <c r="D237" s="2"/>
      <c r="E237" s="2" t="s">
        <v>244</v>
      </c>
      <c r="F237" s="2"/>
      <c r="G237" s="2"/>
      <c r="H237" s="2"/>
      <c r="I237" s="7">
        <v>0</v>
      </c>
      <c r="J237" s="7">
        <v>273</v>
      </c>
      <c r="K237" s="7"/>
      <c r="L237" s="8"/>
    </row>
    <row r="238" spans="1:12" x14ac:dyDescent="0.3">
      <c r="A238" s="2"/>
      <c r="B238" s="2"/>
      <c r="C238" s="2"/>
      <c r="D238" s="2"/>
      <c r="E238" s="2" t="s">
        <v>245</v>
      </c>
      <c r="F238" s="2"/>
      <c r="G238" s="2"/>
      <c r="H238" s="2"/>
      <c r="I238" s="7">
        <v>0</v>
      </c>
      <c r="J238" s="7">
        <v>189</v>
      </c>
      <c r="K238" s="7"/>
      <c r="L238" s="8"/>
    </row>
    <row r="239" spans="1:12" x14ac:dyDescent="0.3">
      <c r="A239" s="2"/>
      <c r="B239" s="2"/>
      <c r="C239" s="2"/>
      <c r="D239" s="2"/>
      <c r="E239" s="2" t="s">
        <v>246</v>
      </c>
      <c r="F239" s="2"/>
      <c r="G239" s="2"/>
      <c r="H239" s="2"/>
      <c r="I239" s="7"/>
      <c r="J239" s="7"/>
      <c r="K239" s="7"/>
      <c r="L239" s="8"/>
    </row>
    <row r="240" spans="1:12" x14ac:dyDescent="0.3">
      <c r="A240" s="2"/>
      <c r="B240" s="2"/>
      <c r="C240" s="2"/>
      <c r="D240" s="2"/>
      <c r="E240" s="2"/>
      <c r="F240" s="2" t="s">
        <v>247</v>
      </c>
      <c r="G240" s="2"/>
      <c r="H240" s="2"/>
      <c r="I240" s="7">
        <v>0</v>
      </c>
      <c r="J240" s="7">
        <v>863</v>
      </c>
      <c r="K240" s="7"/>
      <c r="L240" s="8"/>
    </row>
    <row r="241" spans="1:12" ht="15" thickBot="1" x14ac:dyDescent="0.35">
      <c r="A241" s="2"/>
      <c r="B241" s="2"/>
      <c r="C241" s="2"/>
      <c r="D241" s="2"/>
      <c r="E241" s="2"/>
      <c r="F241" s="2" t="s">
        <v>248</v>
      </c>
      <c r="G241" s="2"/>
      <c r="H241" s="2"/>
      <c r="I241" s="9">
        <v>0</v>
      </c>
      <c r="J241" s="9">
        <v>203</v>
      </c>
      <c r="K241" s="7"/>
      <c r="L241" s="8"/>
    </row>
    <row r="242" spans="1:12" x14ac:dyDescent="0.3">
      <c r="A242" s="2"/>
      <c r="B242" s="2"/>
      <c r="C242" s="2"/>
      <c r="D242" s="2"/>
      <c r="E242" s="2" t="s">
        <v>249</v>
      </c>
      <c r="F242" s="2"/>
      <c r="G242" s="2"/>
      <c r="H242" s="2"/>
      <c r="I242" s="7">
        <f>ROUND(SUM(I239:I241),5)</f>
        <v>0</v>
      </c>
      <c r="J242" s="7">
        <f>ROUND(SUM(J239:J241),5)</f>
        <v>1066</v>
      </c>
      <c r="K242" s="7"/>
      <c r="L242" s="8"/>
    </row>
    <row r="243" spans="1:12" ht="28.8" customHeight="1" x14ac:dyDescent="0.3">
      <c r="A243" s="2"/>
      <c r="B243" s="2"/>
      <c r="C243" s="2"/>
      <c r="D243" s="2"/>
      <c r="E243" s="2" t="s">
        <v>250</v>
      </c>
      <c r="F243" s="2"/>
      <c r="G243" s="2"/>
      <c r="H243" s="2"/>
      <c r="I243" s="7">
        <v>0</v>
      </c>
      <c r="J243" s="7">
        <v>245</v>
      </c>
      <c r="K243" s="7"/>
      <c r="L243" s="8"/>
    </row>
    <row r="244" spans="1:12" x14ac:dyDescent="0.3">
      <c r="A244" s="2"/>
      <c r="B244" s="2"/>
      <c r="C244" s="2"/>
      <c r="D244" s="2"/>
      <c r="E244" s="2" t="s">
        <v>251</v>
      </c>
      <c r="F244" s="2"/>
      <c r="G244" s="2"/>
      <c r="H244" s="2"/>
      <c r="I244" s="7">
        <v>0</v>
      </c>
      <c r="J244" s="7">
        <v>77</v>
      </c>
      <c r="K244" s="7"/>
      <c r="L244" s="8"/>
    </row>
    <row r="245" spans="1:12" x14ac:dyDescent="0.3">
      <c r="A245" s="2"/>
      <c r="B245" s="2"/>
      <c r="C245" s="2"/>
      <c r="D245" s="2"/>
      <c r="E245" s="2" t="s">
        <v>252</v>
      </c>
      <c r="F245" s="2"/>
      <c r="G245" s="2"/>
      <c r="H245" s="2"/>
      <c r="I245" s="7">
        <v>0</v>
      </c>
      <c r="J245" s="7">
        <v>112</v>
      </c>
      <c r="K245" s="7"/>
      <c r="L245" s="8"/>
    </row>
    <row r="246" spans="1:12" x14ac:dyDescent="0.3">
      <c r="A246" s="2"/>
      <c r="B246" s="2"/>
      <c r="C246" s="2"/>
      <c r="D246" s="2"/>
      <c r="E246" s="2" t="s">
        <v>253</v>
      </c>
      <c r="F246" s="2"/>
      <c r="G246" s="2"/>
      <c r="H246" s="2"/>
      <c r="I246" s="7">
        <v>0</v>
      </c>
      <c r="J246" s="7">
        <v>77</v>
      </c>
      <c r="K246" s="7"/>
      <c r="L246" s="8"/>
    </row>
    <row r="247" spans="1:12" ht="15" thickBot="1" x14ac:dyDescent="0.35">
      <c r="A247" s="2"/>
      <c r="B247" s="2"/>
      <c r="C247" s="2"/>
      <c r="D247" s="2"/>
      <c r="E247" s="2" t="s">
        <v>254</v>
      </c>
      <c r="F247" s="2"/>
      <c r="G247" s="2"/>
      <c r="H247" s="2"/>
      <c r="I247" s="9">
        <v>0</v>
      </c>
      <c r="J247" s="9">
        <v>63</v>
      </c>
      <c r="K247" s="7"/>
      <c r="L247" s="8"/>
    </row>
    <row r="248" spans="1:12" x14ac:dyDescent="0.3">
      <c r="A248" s="2"/>
      <c r="B248" s="2"/>
      <c r="C248" s="2"/>
      <c r="D248" s="2" t="s">
        <v>255</v>
      </c>
      <c r="E248" s="2"/>
      <c r="F248" s="2"/>
      <c r="G248" s="2"/>
      <c r="H248" s="2"/>
      <c r="I248" s="7">
        <f>ROUND(SUM(I233:I238)+SUM(I242:I247),5)</f>
        <v>435</v>
      </c>
      <c r="J248" s="7">
        <f>ROUND(SUM(J233:J238)+SUM(J242:J247),5)</f>
        <v>3488</v>
      </c>
      <c r="K248" s="7"/>
      <c r="L248" s="8"/>
    </row>
    <row r="249" spans="1:12" ht="28.8" customHeight="1" x14ac:dyDescent="0.3">
      <c r="A249" s="2"/>
      <c r="B249" s="2"/>
      <c r="C249" s="2"/>
      <c r="D249" s="2" t="s">
        <v>256</v>
      </c>
      <c r="E249" s="2"/>
      <c r="F249" s="2"/>
      <c r="G249" s="2"/>
      <c r="H249" s="2"/>
      <c r="I249" s="7"/>
      <c r="J249" s="7"/>
      <c r="K249" s="7"/>
      <c r="L249" s="8"/>
    </row>
    <row r="250" spans="1:12" x14ac:dyDescent="0.3">
      <c r="A250" s="2"/>
      <c r="B250" s="2"/>
      <c r="C250" s="2"/>
      <c r="D250" s="2"/>
      <c r="E250" s="2" t="s">
        <v>257</v>
      </c>
      <c r="F250" s="2"/>
      <c r="G250" s="2"/>
      <c r="H250" s="2"/>
      <c r="I250" s="7">
        <v>0</v>
      </c>
      <c r="J250" s="7">
        <v>140</v>
      </c>
      <c r="K250" s="7"/>
      <c r="L250" s="8"/>
    </row>
    <row r="251" spans="1:12" x14ac:dyDescent="0.3">
      <c r="A251" s="2"/>
      <c r="B251" s="2"/>
      <c r="C251" s="2"/>
      <c r="D251" s="2"/>
      <c r="E251" s="2" t="s">
        <v>258</v>
      </c>
      <c r="F251" s="2"/>
      <c r="G251" s="2"/>
      <c r="H251" s="2"/>
      <c r="I251" s="7">
        <v>0</v>
      </c>
      <c r="J251" s="7">
        <v>410</v>
      </c>
      <c r="K251" s="7"/>
      <c r="L251" s="8"/>
    </row>
    <row r="252" spans="1:12" x14ac:dyDescent="0.3">
      <c r="A252" s="2"/>
      <c r="B252" s="2"/>
      <c r="C252" s="2"/>
      <c r="D252" s="2"/>
      <c r="E252" s="2" t="s">
        <v>259</v>
      </c>
      <c r="F252" s="2"/>
      <c r="G252" s="2"/>
      <c r="H252" s="2"/>
      <c r="I252" s="7">
        <v>0</v>
      </c>
      <c r="J252" s="7">
        <v>345</v>
      </c>
      <c r="K252" s="7"/>
      <c r="L252" s="8"/>
    </row>
    <row r="253" spans="1:12" x14ac:dyDescent="0.3">
      <c r="A253" s="2"/>
      <c r="B253" s="2"/>
      <c r="C253" s="2"/>
      <c r="D253" s="2"/>
      <c r="E253" s="2" t="s">
        <v>260</v>
      </c>
      <c r="F253" s="2"/>
      <c r="G253" s="2"/>
      <c r="H253" s="2"/>
      <c r="I253" s="7">
        <v>0</v>
      </c>
      <c r="J253" s="7">
        <v>190</v>
      </c>
      <c r="K253" s="7"/>
      <c r="L253" s="8"/>
    </row>
    <row r="254" spans="1:12" x14ac:dyDescent="0.3">
      <c r="A254" s="2"/>
      <c r="B254" s="2"/>
      <c r="C254" s="2"/>
      <c r="D254" s="2"/>
      <c r="E254" s="2" t="s">
        <v>261</v>
      </c>
      <c r="F254" s="2"/>
      <c r="G254" s="2"/>
      <c r="H254" s="2"/>
      <c r="I254" s="7">
        <v>0</v>
      </c>
      <c r="J254" s="7">
        <v>430</v>
      </c>
      <c r="K254" s="7"/>
      <c r="L254" s="8"/>
    </row>
    <row r="255" spans="1:12" x14ac:dyDescent="0.3">
      <c r="A255" s="2"/>
      <c r="B255" s="2"/>
      <c r="C255" s="2"/>
      <c r="D255" s="2"/>
      <c r="E255" s="2" t="s">
        <v>262</v>
      </c>
      <c r="F255" s="2"/>
      <c r="G255" s="2"/>
      <c r="H255" s="2"/>
      <c r="I255" s="7">
        <v>0</v>
      </c>
      <c r="J255" s="7">
        <v>135</v>
      </c>
      <c r="K255" s="7"/>
      <c r="L255" s="8"/>
    </row>
    <row r="256" spans="1:12" x14ac:dyDescent="0.3">
      <c r="A256" s="2"/>
      <c r="B256" s="2"/>
      <c r="C256" s="2"/>
      <c r="D256" s="2"/>
      <c r="E256" s="2" t="s">
        <v>263</v>
      </c>
      <c r="F256" s="2"/>
      <c r="G256" s="2"/>
      <c r="H256" s="2"/>
      <c r="I256" s="7">
        <v>0</v>
      </c>
      <c r="J256" s="7">
        <v>185</v>
      </c>
      <c r="K256" s="7"/>
      <c r="L256" s="8"/>
    </row>
    <row r="257" spans="1:12" ht="15" thickBot="1" x14ac:dyDescent="0.35">
      <c r="A257" s="2"/>
      <c r="B257" s="2"/>
      <c r="C257" s="2"/>
      <c r="D257" s="2"/>
      <c r="E257" s="2" t="s">
        <v>264</v>
      </c>
      <c r="F257" s="2"/>
      <c r="G257" s="2"/>
      <c r="H257" s="2"/>
      <c r="I257" s="11">
        <v>0</v>
      </c>
      <c r="J257" s="11">
        <v>340</v>
      </c>
      <c r="K257" s="7"/>
      <c r="L257" s="8"/>
    </row>
    <row r="258" spans="1:12" ht="15" thickBot="1" x14ac:dyDescent="0.35">
      <c r="A258" s="2"/>
      <c r="B258" s="2"/>
      <c r="C258" s="2"/>
      <c r="D258" s="2" t="s">
        <v>265</v>
      </c>
      <c r="E258" s="2"/>
      <c r="F258" s="2"/>
      <c r="G258" s="2"/>
      <c r="H258" s="2"/>
      <c r="I258" s="15">
        <f>ROUND(SUM(I249:I257),5)</f>
        <v>0</v>
      </c>
      <c r="J258" s="15">
        <f>ROUND(SUM(J249:J257),5)</f>
        <v>2175</v>
      </c>
      <c r="K258" s="7"/>
      <c r="L258" s="8"/>
    </row>
    <row r="259" spans="1:12" ht="28.8" customHeight="1" x14ac:dyDescent="0.3">
      <c r="A259" s="2"/>
      <c r="B259" s="2"/>
      <c r="C259" s="2" t="s">
        <v>266</v>
      </c>
      <c r="D259" s="2"/>
      <c r="E259" s="2"/>
      <c r="F259" s="2"/>
      <c r="G259" s="2"/>
      <c r="H259" s="2"/>
      <c r="I259" s="7">
        <f>ROUND(I218+I232+I248+I258,5)</f>
        <v>435</v>
      </c>
      <c r="J259" s="7">
        <f>ROUND(J218+J232+J248+J258,5)</f>
        <v>8547</v>
      </c>
      <c r="K259" s="7"/>
      <c r="L259" s="8"/>
    </row>
    <row r="260" spans="1:12" ht="28.8" customHeight="1" x14ac:dyDescent="0.3">
      <c r="A260" s="2"/>
      <c r="B260" s="2"/>
      <c r="C260" s="2" t="s">
        <v>267</v>
      </c>
      <c r="D260" s="2"/>
      <c r="E260" s="2"/>
      <c r="F260" s="2"/>
      <c r="G260" s="2"/>
      <c r="H260" s="2"/>
      <c r="I260" s="7"/>
      <c r="J260" s="7"/>
      <c r="K260" s="7"/>
      <c r="L260" s="8"/>
    </row>
    <row r="261" spans="1:12" x14ac:dyDescent="0.3">
      <c r="A261" s="2"/>
      <c r="B261" s="2"/>
      <c r="C261" s="2"/>
      <c r="D261" s="2" t="s">
        <v>268</v>
      </c>
      <c r="E261" s="2"/>
      <c r="F261" s="2"/>
      <c r="G261" s="2"/>
      <c r="H261" s="2"/>
      <c r="I261" s="7">
        <v>0</v>
      </c>
      <c r="J261" s="7">
        <v>1715</v>
      </c>
      <c r="K261" s="7"/>
      <c r="L261" s="8"/>
    </row>
    <row r="262" spans="1:12" x14ac:dyDescent="0.3">
      <c r="A262" s="2"/>
      <c r="B262" s="2"/>
      <c r="C262" s="2"/>
      <c r="D262" s="2" t="s">
        <v>269</v>
      </c>
      <c r="E262" s="2"/>
      <c r="F262" s="2"/>
      <c r="G262" s="2"/>
      <c r="H262" s="2"/>
      <c r="I262" s="7"/>
      <c r="J262" s="7"/>
      <c r="K262" s="7"/>
      <c r="L262" s="8"/>
    </row>
    <row r="263" spans="1:12" x14ac:dyDescent="0.3">
      <c r="A263" s="2"/>
      <c r="B263" s="2"/>
      <c r="C263" s="2"/>
      <c r="D263" s="2"/>
      <c r="E263" s="2" t="s">
        <v>270</v>
      </c>
      <c r="F263" s="2"/>
      <c r="G263" s="2"/>
      <c r="H263" s="2"/>
      <c r="I263" s="7">
        <v>431.2</v>
      </c>
      <c r="J263" s="7">
        <v>631.20000000000005</v>
      </c>
      <c r="K263" s="7"/>
      <c r="L263" s="8"/>
    </row>
    <row r="264" spans="1:12" x14ac:dyDescent="0.3">
      <c r="A264" s="2"/>
      <c r="B264" s="2"/>
      <c r="C264" s="2"/>
      <c r="D264" s="2"/>
      <c r="E264" s="2" t="s">
        <v>271</v>
      </c>
      <c r="F264" s="2"/>
      <c r="G264" s="2"/>
      <c r="H264" s="2"/>
      <c r="I264" s="7"/>
      <c r="J264" s="7"/>
      <c r="K264" s="7"/>
      <c r="L264" s="8"/>
    </row>
    <row r="265" spans="1:12" x14ac:dyDescent="0.3">
      <c r="A265" s="2"/>
      <c r="B265" s="2"/>
      <c r="C265" s="2"/>
      <c r="D265" s="2"/>
      <c r="E265" s="2"/>
      <c r="F265" s="2" t="s">
        <v>272</v>
      </c>
      <c r="G265" s="2"/>
      <c r="H265" s="2"/>
      <c r="I265" s="7">
        <v>0</v>
      </c>
      <c r="J265" s="7">
        <v>1269.8499999999999</v>
      </c>
      <c r="K265" s="7"/>
      <c r="L265" s="8"/>
    </row>
    <row r="266" spans="1:12" ht="15" thickBot="1" x14ac:dyDescent="0.35">
      <c r="A266" s="2"/>
      <c r="B266" s="2"/>
      <c r="C266" s="2"/>
      <c r="D266" s="2"/>
      <c r="E266" s="2"/>
      <c r="F266" s="2" t="s">
        <v>273</v>
      </c>
      <c r="G266" s="2"/>
      <c r="H266" s="2"/>
      <c r="I266" s="11">
        <v>0</v>
      </c>
      <c r="J266" s="11">
        <v>20.170000000000002</v>
      </c>
      <c r="K266" s="7"/>
      <c r="L266" s="8"/>
    </row>
    <row r="267" spans="1:12" ht="15" thickBot="1" x14ac:dyDescent="0.35">
      <c r="A267" s="2"/>
      <c r="B267" s="2"/>
      <c r="C267" s="2"/>
      <c r="D267" s="2"/>
      <c r="E267" s="2" t="s">
        <v>274</v>
      </c>
      <c r="F267" s="2"/>
      <c r="G267" s="2"/>
      <c r="H267" s="2"/>
      <c r="I267" s="15">
        <f>ROUND(SUM(I264:I266),5)</f>
        <v>0</v>
      </c>
      <c r="J267" s="15">
        <f>ROUND(SUM(J264:J266),5)</f>
        <v>1290.02</v>
      </c>
      <c r="K267" s="7"/>
      <c r="L267" s="8"/>
    </row>
    <row r="268" spans="1:12" ht="28.8" customHeight="1" x14ac:dyDescent="0.3">
      <c r="A268" s="2"/>
      <c r="B268" s="2"/>
      <c r="C268" s="2"/>
      <c r="D268" s="2" t="s">
        <v>275</v>
      </c>
      <c r="E268" s="2"/>
      <c r="F268" s="2"/>
      <c r="G268" s="2"/>
      <c r="H268" s="2"/>
      <c r="I268" s="7">
        <f>ROUND(SUM(I262:I263)+I267,5)</f>
        <v>431.2</v>
      </c>
      <c r="J268" s="7">
        <f>ROUND(SUM(J262:J263)+J267,5)</f>
        <v>1921.22</v>
      </c>
      <c r="K268" s="7"/>
      <c r="L268" s="8"/>
    </row>
    <row r="269" spans="1:12" ht="28.8" customHeight="1" x14ac:dyDescent="0.3">
      <c r="A269" s="2"/>
      <c r="B269" s="2"/>
      <c r="C269" s="2"/>
      <c r="D269" s="2" t="s">
        <v>276</v>
      </c>
      <c r="E269" s="2"/>
      <c r="F269" s="2"/>
      <c r="G269" s="2"/>
      <c r="H269" s="2"/>
      <c r="I269" s="7"/>
      <c r="J269" s="7"/>
      <c r="K269" s="7"/>
      <c r="L269" s="8"/>
    </row>
    <row r="270" spans="1:12" x14ac:dyDescent="0.3">
      <c r="A270" s="2"/>
      <c r="B270" s="2"/>
      <c r="C270" s="2"/>
      <c r="D270" s="2"/>
      <c r="E270" s="2" t="s">
        <v>277</v>
      </c>
      <c r="F270" s="2"/>
      <c r="G270" s="2"/>
      <c r="H270" s="2"/>
      <c r="I270" s="7">
        <v>29.85</v>
      </c>
      <c r="J270" s="7">
        <v>109.85</v>
      </c>
      <c r="K270" s="7"/>
      <c r="L270" s="8"/>
    </row>
    <row r="271" spans="1:12" x14ac:dyDescent="0.3">
      <c r="A271" s="2"/>
      <c r="B271" s="2"/>
      <c r="C271" s="2"/>
      <c r="D271" s="2"/>
      <c r="E271" s="2" t="s">
        <v>278</v>
      </c>
      <c r="F271" s="2"/>
      <c r="G271" s="2"/>
      <c r="H271" s="2"/>
      <c r="I271" s="7">
        <v>0</v>
      </c>
      <c r="J271" s="7">
        <v>21.17</v>
      </c>
      <c r="K271" s="7"/>
      <c r="L271" s="8"/>
    </row>
    <row r="272" spans="1:12" ht="15" thickBot="1" x14ac:dyDescent="0.35">
      <c r="A272" s="2"/>
      <c r="B272" s="2"/>
      <c r="C272" s="2"/>
      <c r="D272" s="2"/>
      <c r="E272" s="2" t="s">
        <v>279</v>
      </c>
      <c r="F272" s="2"/>
      <c r="G272" s="2"/>
      <c r="H272" s="2"/>
      <c r="I272" s="11">
        <v>0</v>
      </c>
      <c r="J272" s="11">
        <v>20.170000000000002</v>
      </c>
      <c r="K272" s="7"/>
      <c r="L272" s="8"/>
    </row>
    <row r="273" spans="1:12" ht="15" thickBot="1" x14ac:dyDescent="0.35">
      <c r="A273" s="2"/>
      <c r="B273" s="2"/>
      <c r="C273" s="2"/>
      <c r="D273" s="2" t="s">
        <v>280</v>
      </c>
      <c r="E273" s="2"/>
      <c r="F273" s="2"/>
      <c r="G273" s="2"/>
      <c r="H273" s="2"/>
      <c r="I273" s="13">
        <f>ROUND(SUM(I269:I272),5)</f>
        <v>29.85</v>
      </c>
      <c r="J273" s="13">
        <f>ROUND(SUM(J269:J272),5)</f>
        <v>151.19</v>
      </c>
      <c r="K273" s="7"/>
      <c r="L273" s="8"/>
    </row>
    <row r="274" spans="1:12" ht="28.8" customHeight="1" thickBot="1" x14ac:dyDescent="0.35">
      <c r="A274" s="2"/>
      <c r="B274" s="2"/>
      <c r="C274" s="2" t="s">
        <v>281</v>
      </c>
      <c r="D274" s="2"/>
      <c r="E274" s="2"/>
      <c r="F274" s="2"/>
      <c r="G274" s="2"/>
      <c r="H274" s="2"/>
      <c r="I274" s="13">
        <f>ROUND(SUM(I260:I261)+I268+I273,5)</f>
        <v>461.05</v>
      </c>
      <c r="J274" s="13">
        <f>ROUND(SUM(J260:J261)+J268+J273,5)</f>
        <v>3787.41</v>
      </c>
      <c r="K274" s="7"/>
      <c r="L274" s="8"/>
    </row>
    <row r="275" spans="1:12" ht="28.8" customHeight="1" thickBot="1" x14ac:dyDescent="0.35">
      <c r="A275" s="2"/>
      <c r="B275" s="2" t="s">
        <v>282</v>
      </c>
      <c r="C275" s="2"/>
      <c r="D275" s="2"/>
      <c r="E275" s="2"/>
      <c r="F275" s="2"/>
      <c r="G275" s="2"/>
      <c r="H275" s="2"/>
      <c r="I275" s="13">
        <f>ROUND(I217+I259-I274,5)</f>
        <v>-26.05</v>
      </c>
      <c r="J275" s="13">
        <f>ROUND(J217+J259-J274,5)</f>
        <v>4759.59</v>
      </c>
      <c r="K275" s="11"/>
      <c r="L275" s="12"/>
    </row>
    <row r="276" spans="1:12" s="19" customFormat="1" ht="28.8" customHeight="1" thickBot="1" x14ac:dyDescent="0.25">
      <c r="A276" s="2" t="s">
        <v>77</v>
      </c>
      <c r="B276" s="2"/>
      <c r="C276" s="2"/>
      <c r="D276" s="2"/>
      <c r="E276" s="2"/>
      <c r="F276" s="2"/>
      <c r="G276" s="2"/>
      <c r="H276" s="2"/>
      <c r="I276" s="17">
        <f>ROUND(I216+I275,5)</f>
        <v>17433.09</v>
      </c>
      <c r="J276" s="17">
        <f>ROUND(J216+J275,5)</f>
        <v>78576.14</v>
      </c>
      <c r="K276" s="17">
        <f>ROUND(K216+K275,5)</f>
        <v>67</v>
      </c>
      <c r="L276" s="18">
        <f>ROUND(IF(K276=0, IF(J276=0, 0, 1), J276/K276),5)</f>
        <v>1172.7782099999999</v>
      </c>
    </row>
    <row r="277" spans="1:12" ht="15" thickTop="1" x14ac:dyDescent="0.3"/>
  </sheetData>
  <pageMargins left="0.7" right="0.7" top="0.75" bottom="0.75" header="0.1" footer="0.3"/>
  <pageSetup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30480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30480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F4805-07F9-472F-9542-2BB5C89A3BC5}">
  <sheetPr codeName="Sheet1"/>
  <dimension ref="A1:J77"/>
  <sheetViews>
    <sheetView workbookViewId="0">
      <pane xSplit="7" ySplit="5" topLeftCell="H51" activePane="bottomRight" state="frozenSplit"/>
      <selection pane="topRight" activeCell="H1" sqref="H1"/>
      <selection pane="bottomLeft" activeCell="A6" sqref="A6"/>
      <selection pane="bottomRight" activeCell="O27" sqref="O27"/>
    </sheetView>
  </sheetViews>
  <sheetFormatPr defaultRowHeight="14.4" x14ac:dyDescent="0.3"/>
  <cols>
    <col min="1" max="6" width="3" style="25" customWidth="1"/>
    <col min="7" max="7" width="31.44140625" style="25" customWidth="1"/>
    <col min="8" max="8" width="9.33203125" style="26" bestFit="1" customWidth="1"/>
    <col min="9" max="9" width="11.21875" style="26" customWidth="1"/>
    <col min="10" max="10" width="9.109375" style="26" bestFit="1" customWidth="1"/>
  </cols>
  <sheetData>
    <row r="1" spans="1:10" ht="15.6" x14ac:dyDescent="0.3">
      <c r="A1" s="3" t="s">
        <v>1</v>
      </c>
      <c r="B1" s="2"/>
      <c r="C1" s="2"/>
      <c r="D1" s="2"/>
      <c r="E1" s="2"/>
      <c r="F1" s="2"/>
      <c r="G1" s="2"/>
      <c r="H1" s="1"/>
      <c r="I1" s="1"/>
      <c r="J1" s="20" t="s">
        <v>0</v>
      </c>
    </row>
    <row r="2" spans="1:10" ht="17.399999999999999" x14ac:dyDescent="0.3">
      <c r="A2" s="4" t="s">
        <v>2</v>
      </c>
      <c r="B2" s="2"/>
      <c r="C2" s="2"/>
      <c r="D2" s="2"/>
      <c r="E2" s="2"/>
      <c r="F2" s="2"/>
      <c r="G2" s="2"/>
      <c r="H2" s="1"/>
      <c r="I2" s="1"/>
      <c r="J2" s="21">
        <v>43564</v>
      </c>
    </row>
    <row r="3" spans="1:10" x14ac:dyDescent="0.3">
      <c r="A3" s="5" t="s">
        <v>4</v>
      </c>
      <c r="B3" s="2"/>
      <c r="C3" s="2"/>
      <c r="D3" s="2"/>
      <c r="E3" s="2"/>
      <c r="F3" s="2"/>
      <c r="G3" s="2"/>
      <c r="H3" s="1"/>
      <c r="I3" s="1"/>
      <c r="J3" s="20" t="s">
        <v>3</v>
      </c>
    </row>
    <row r="4" spans="1:10" ht="15" thickBot="1" x14ac:dyDescent="0.35">
      <c r="A4" s="2"/>
      <c r="B4" s="2"/>
      <c r="C4" s="2"/>
      <c r="D4" s="2"/>
      <c r="E4" s="2"/>
      <c r="F4" s="2"/>
      <c r="G4" s="2"/>
      <c r="H4" s="6"/>
      <c r="I4" s="6"/>
      <c r="J4" s="6"/>
    </row>
    <row r="5" spans="1:10" s="24" customFormat="1" ht="15.6" thickTop="1" thickBot="1" x14ac:dyDescent="0.35">
      <c r="A5" s="22"/>
      <c r="B5" s="22"/>
      <c r="C5" s="22"/>
      <c r="D5" s="22"/>
      <c r="E5" s="22"/>
      <c r="F5" s="22"/>
      <c r="G5" s="22"/>
      <c r="H5" s="23" t="s">
        <v>5</v>
      </c>
      <c r="I5" s="23" t="s">
        <v>7</v>
      </c>
      <c r="J5" s="23" t="s">
        <v>6</v>
      </c>
    </row>
    <row r="6" spans="1:10" ht="15" thickTop="1" x14ac:dyDescent="0.3">
      <c r="A6" s="2"/>
      <c r="B6" s="2" t="s">
        <v>8</v>
      </c>
      <c r="C6" s="2"/>
      <c r="D6" s="2"/>
      <c r="E6" s="2"/>
      <c r="F6" s="2"/>
      <c r="G6" s="2"/>
      <c r="H6" s="7"/>
      <c r="I6" s="7"/>
      <c r="J6" s="8"/>
    </row>
    <row r="7" spans="1:10" x14ac:dyDescent="0.3">
      <c r="A7" s="2"/>
      <c r="B7" s="2"/>
      <c r="C7" s="2"/>
      <c r="D7" s="2" t="s">
        <v>9</v>
      </c>
      <c r="E7" s="2"/>
      <c r="F7" s="2"/>
      <c r="G7" s="2"/>
      <c r="H7" s="7"/>
      <c r="I7" s="7"/>
      <c r="J7" s="8"/>
    </row>
    <row r="8" spans="1:10" x14ac:dyDescent="0.3">
      <c r="A8" s="2"/>
      <c r="B8" s="2"/>
      <c r="C8" s="2"/>
      <c r="D8" s="2"/>
      <c r="E8" s="2" t="s">
        <v>10</v>
      </c>
      <c r="F8" s="2"/>
      <c r="G8" s="2"/>
      <c r="H8" s="7"/>
      <c r="I8" s="7"/>
      <c r="J8" s="8"/>
    </row>
    <row r="9" spans="1:10" x14ac:dyDescent="0.3">
      <c r="A9" s="2"/>
      <c r="B9" s="2"/>
      <c r="C9" s="2"/>
      <c r="D9" s="2"/>
      <c r="E9" s="2"/>
      <c r="F9" s="2" t="s">
        <v>11</v>
      </c>
      <c r="G9" s="2"/>
      <c r="H9" s="7">
        <v>21375</v>
      </c>
      <c r="I9" s="7">
        <v>32629</v>
      </c>
      <c r="J9" s="8">
        <f>ROUND(IF(I9=0, IF(H9=0, 0, 1), H9/I9),5)</f>
        <v>0.65508999999999995</v>
      </c>
    </row>
    <row r="10" spans="1:10" x14ac:dyDescent="0.3">
      <c r="A10" s="2"/>
      <c r="B10" s="2"/>
      <c r="C10" s="2"/>
      <c r="D10" s="2"/>
      <c r="E10" s="2"/>
      <c r="F10" s="2" t="s">
        <v>12</v>
      </c>
      <c r="G10" s="2"/>
      <c r="H10" s="7">
        <v>950</v>
      </c>
      <c r="I10" s="7">
        <v>5370</v>
      </c>
      <c r="J10" s="8">
        <f>ROUND(IF(I10=0, IF(H10=0, 0, 1), H10/I10),5)</f>
        <v>0.17691000000000001</v>
      </c>
    </row>
    <row r="11" spans="1:10" x14ac:dyDescent="0.3">
      <c r="A11" s="2"/>
      <c r="B11" s="2"/>
      <c r="C11" s="2"/>
      <c r="D11" s="2"/>
      <c r="E11" s="2"/>
      <c r="F11" s="2" t="s">
        <v>13</v>
      </c>
      <c r="G11" s="2"/>
      <c r="H11" s="7">
        <v>75</v>
      </c>
      <c r="I11" s="7">
        <v>250</v>
      </c>
      <c r="J11" s="8">
        <f>ROUND(IF(I11=0, IF(H11=0, 0, 1), H11/I11),5)</f>
        <v>0.3</v>
      </c>
    </row>
    <row r="12" spans="1:10" x14ac:dyDescent="0.3">
      <c r="A12" s="2"/>
      <c r="B12" s="2"/>
      <c r="C12" s="2"/>
      <c r="D12" s="2"/>
      <c r="E12" s="2"/>
      <c r="F12" s="2" t="s">
        <v>14</v>
      </c>
      <c r="G12" s="2"/>
      <c r="H12" s="7"/>
      <c r="I12" s="7"/>
      <c r="J12" s="8"/>
    </row>
    <row r="13" spans="1:10" ht="15" thickBot="1" x14ac:dyDescent="0.35">
      <c r="A13" s="2"/>
      <c r="B13" s="2"/>
      <c r="C13" s="2"/>
      <c r="D13" s="2"/>
      <c r="E13" s="2"/>
      <c r="F13" s="2"/>
      <c r="G13" s="2" t="s">
        <v>15</v>
      </c>
      <c r="H13" s="9">
        <v>308</v>
      </c>
      <c r="I13" s="9">
        <v>800</v>
      </c>
      <c r="J13" s="10">
        <f>ROUND(IF(I13=0, IF(H13=0, 0, 1), H13/I13),5)</f>
        <v>0.38500000000000001</v>
      </c>
    </row>
    <row r="14" spans="1:10" x14ac:dyDescent="0.3">
      <c r="A14" s="2"/>
      <c r="B14" s="2"/>
      <c r="C14" s="2"/>
      <c r="D14" s="2"/>
      <c r="E14" s="2"/>
      <c r="F14" s="2" t="s">
        <v>16</v>
      </c>
      <c r="G14" s="2"/>
      <c r="H14" s="7">
        <f>ROUND(SUM(H12:H13),5)</f>
        <v>308</v>
      </c>
      <c r="I14" s="7">
        <f>ROUND(SUM(I12:I13),5)</f>
        <v>800</v>
      </c>
      <c r="J14" s="8">
        <f>ROUND(IF(I14=0, IF(H14=0, 0, 1), H14/I14),5)</f>
        <v>0.38500000000000001</v>
      </c>
    </row>
    <row r="15" spans="1:10" ht="28.8" customHeight="1" x14ac:dyDescent="0.3">
      <c r="A15" s="2"/>
      <c r="B15" s="2"/>
      <c r="C15" s="2"/>
      <c r="D15" s="2"/>
      <c r="E15" s="2"/>
      <c r="F15" s="2" t="s">
        <v>17</v>
      </c>
      <c r="G15" s="2"/>
      <c r="H15" s="7">
        <v>0</v>
      </c>
      <c r="I15" s="7">
        <v>50</v>
      </c>
      <c r="J15" s="8">
        <f>ROUND(IF(I15=0, IF(H15=0, 0, 1), H15/I15),5)</f>
        <v>0</v>
      </c>
    </row>
    <row r="16" spans="1:10" x14ac:dyDescent="0.3">
      <c r="A16" s="2"/>
      <c r="B16" s="2"/>
      <c r="C16" s="2"/>
      <c r="D16" s="2"/>
      <c r="E16" s="2"/>
      <c r="F16" s="2" t="s">
        <v>18</v>
      </c>
      <c r="G16" s="2"/>
      <c r="H16" s="7">
        <v>7</v>
      </c>
      <c r="I16" s="7"/>
      <c r="J16" s="8"/>
    </row>
    <row r="17" spans="1:10" x14ac:dyDescent="0.3">
      <c r="A17" s="2"/>
      <c r="B17" s="2"/>
      <c r="C17" s="2"/>
      <c r="D17" s="2"/>
      <c r="E17" s="2"/>
      <c r="F17" s="2" t="s">
        <v>19</v>
      </c>
      <c r="G17" s="2"/>
      <c r="H17" s="7">
        <v>0</v>
      </c>
      <c r="I17" s="7">
        <v>2200</v>
      </c>
      <c r="J17" s="8">
        <f>ROUND(IF(I17=0, IF(H17=0, 0, 1), H17/I17),5)</f>
        <v>0</v>
      </c>
    </row>
    <row r="18" spans="1:10" x14ac:dyDescent="0.3">
      <c r="A18" s="2"/>
      <c r="B18" s="2"/>
      <c r="C18" s="2"/>
      <c r="D18" s="2"/>
      <c r="E18" s="2"/>
      <c r="F18" s="2" t="s">
        <v>20</v>
      </c>
      <c r="G18" s="2"/>
      <c r="H18" s="7"/>
      <c r="I18" s="7"/>
      <c r="J18" s="8"/>
    </row>
    <row r="19" spans="1:10" x14ac:dyDescent="0.3">
      <c r="A19" s="2"/>
      <c r="B19" s="2"/>
      <c r="C19" s="2"/>
      <c r="D19" s="2"/>
      <c r="E19" s="2"/>
      <c r="F19" s="2"/>
      <c r="G19" s="2" t="s">
        <v>21</v>
      </c>
      <c r="H19" s="7">
        <v>995</v>
      </c>
      <c r="I19" s="7">
        <v>2687</v>
      </c>
      <c r="J19" s="8">
        <f>ROUND(IF(I19=0, IF(H19=0, 0, 1), H19/I19),5)</f>
        <v>0.37030000000000002</v>
      </c>
    </row>
    <row r="20" spans="1:10" ht="15" thickBot="1" x14ac:dyDescent="0.35">
      <c r="A20" s="2"/>
      <c r="B20" s="2"/>
      <c r="C20" s="2"/>
      <c r="D20" s="2"/>
      <c r="E20" s="2"/>
      <c r="F20" s="2"/>
      <c r="G20" s="2" t="s">
        <v>22</v>
      </c>
      <c r="H20" s="9">
        <v>747</v>
      </c>
      <c r="I20" s="9"/>
      <c r="J20" s="10"/>
    </row>
    <row r="21" spans="1:10" x14ac:dyDescent="0.3">
      <c r="A21" s="2"/>
      <c r="B21" s="2"/>
      <c r="C21" s="2"/>
      <c r="D21" s="2"/>
      <c r="E21" s="2"/>
      <c r="F21" s="2" t="s">
        <v>23</v>
      </c>
      <c r="G21" s="2"/>
      <c r="H21" s="7">
        <f>ROUND(SUM(H18:H20),5)</f>
        <v>1742</v>
      </c>
      <c r="I21" s="7">
        <f>ROUND(SUM(I18:I20),5)</f>
        <v>2687</v>
      </c>
      <c r="J21" s="8">
        <f>ROUND(IF(I21=0, IF(H21=0, 0, 1), H21/I21),5)</f>
        <v>0.64831000000000005</v>
      </c>
    </row>
    <row r="22" spans="1:10" ht="28.8" customHeight="1" thickBot="1" x14ac:dyDescent="0.35">
      <c r="A22" s="2"/>
      <c r="B22" s="2"/>
      <c r="C22" s="2"/>
      <c r="D22" s="2"/>
      <c r="E22" s="2"/>
      <c r="F22" s="2" t="s">
        <v>24</v>
      </c>
      <c r="G22" s="2"/>
      <c r="H22" s="11">
        <v>240</v>
      </c>
      <c r="I22" s="11">
        <v>500</v>
      </c>
      <c r="J22" s="12">
        <f>ROUND(IF(I22=0, IF(H22=0, 0, 1), H22/I22),5)</f>
        <v>0.48</v>
      </c>
    </row>
    <row r="23" spans="1:10" ht="15" thickBot="1" x14ac:dyDescent="0.35">
      <c r="A23" s="2"/>
      <c r="B23" s="2"/>
      <c r="C23" s="2"/>
      <c r="D23" s="2"/>
      <c r="E23" s="2" t="s">
        <v>25</v>
      </c>
      <c r="F23" s="2"/>
      <c r="G23" s="2"/>
      <c r="H23" s="13">
        <f>ROUND(SUM(H8:H11)+SUM(H14:H17)+SUM(H21:H22),5)</f>
        <v>24697</v>
      </c>
      <c r="I23" s="13">
        <f>ROUND(SUM(I8:I11)+SUM(I14:I17)+SUM(I21:I22),5)</f>
        <v>44486</v>
      </c>
      <c r="J23" s="14">
        <f>ROUND(IF(I23=0, IF(H23=0, 0, 1), H23/I23),5)</f>
        <v>0.55515999999999999</v>
      </c>
    </row>
    <row r="24" spans="1:10" ht="28.8" customHeight="1" thickBot="1" x14ac:dyDescent="0.35">
      <c r="A24" s="2"/>
      <c r="B24" s="2"/>
      <c r="C24" s="2"/>
      <c r="D24" s="2" t="s">
        <v>9</v>
      </c>
      <c r="E24" s="2"/>
      <c r="F24" s="2"/>
      <c r="G24" s="2"/>
      <c r="H24" s="15">
        <f>ROUND(H7+H23,5)</f>
        <v>24697</v>
      </c>
      <c r="I24" s="15">
        <f>ROUND(I7+I23,5)</f>
        <v>44486</v>
      </c>
      <c r="J24" s="16">
        <f>ROUND(IF(I24=0, IF(H24=0, 0, 1), H24/I24),5)</f>
        <v>0.55515999999999999</v>
      </c>
    </row>
    <row r="25" spans="1:10" ht="28.8" customHeight="1" x14ac:dyDescent="0.3">
      <c r="A25" s="2"/>
      <c r="B25" s="2"/>
      <c r="C25" s="2" t="s">
        <v>26</v>
      </c>
      <c r="D25" s="2"/>
      <c r="E25" s="2"/>
      <c r="F25" s="2"/>
      <c r="G25" s="2"/>
      <c r="H25" s="7">
        <f>H24</f>
        <v>24697</v>
      </c>
      <c r="I25" s="7">
        <f>I24</f>
        <v>44486</v>
      </c>
      <c r="J25" s="8">
        <f>ROUND(IF(I25=0, IF(H25=0, 0, 1), H25/I25),5)</f>
        <v>0.55515999999999999</v>
      </c>
    </row>
    <row r="26" spans="1:10" ht="28.8" customHeight="1" x14ac:dyDescent="0.3">
      <c r="A26" s="2"/>
      <c r="B26" s="2"/>
      <c r="C26" s="2"/>
      <c r="D26" s="2" t="s">
        <v>27</v>
      </c>
      <c r="E26" s="2"/>
      <c r="F26" s="2"/>
      <c r="G26" s="2"/>
      <c r="H26" s="7"/>
      <c r="I26" s="7"/>
      <c r="J26" s="8"/>
    </row>
    <row r="27" spans="1:10" x14ac:dyDescent="0.3">
      <c r="A27" s="2"/>
      <c r="B27" s="2"/>
      <c r="C27" s="2"/>
      <c r="D27" s="2"/>
      <c r="E27" s="2" t="s">
        <v>28</v>
      </c>
      <c r="F27" s="2"/>
      <c r="G27" s="2"/>
      <c r="H27" s="7"/>
      <c r="I27" s="7"/>
      <c r="J27" s="8"/>
    </row>
    <row r="28" spans="1:10" x14ac:dyDescent="0.3">
      <c r="A28" s="2"/>
      <c r="B28" s="2"/>
      <c r="C28" s="2"/>
      <c r="D28" s="2"/>
      <c r="E28" s="2"/>
      <c r="F28" s="2" t="s">
        <v>29</v>
      </c>
      <c r="G28" s="2"/>
      <c r="H28" s="7"/>
      <c r="I28" s="7"/>
      <c r="J28" s="8"/>
    </row>
    <row r="29" spans="1:10" x14ac:dyDescent="0.3">
      <c r="A29" s="2"/>
      <c r="B29" s="2"/>
      <c r="C29" s="2"/>
      <c r="D29" s="2"/>
      <c r="E29" s="2"/>
      <c r="F29" s="2"/>
      <c r="G29" s="2" t="s">
        <v>30</v>
      </c>
      <c r="H29" s="7">
        <v>0</v>
      </c>
      <c r="I29" s="7">
        <v>1950</v>
      </c>
      <c r="J29" s="8">
        <f>ROUND(IF(I29=0, IF(H29=0, 0, 1), H29/I29),5)</f>
        <v>0</v>
      </c>
    </row>
    <row r="30" spans="1:10" x14ac:dyDescent="0.3">
      <c r="A30" s="2"/>
      <c r="B30" s="2"/>
      <c r="C30" s="2"/>
      <c r="D30" s="2"/>
      <c r="E30" s="2"/>
      <c r="F30" s="2"/>
      <c r="G30" s="2" t="s">
        <v>31</v>
      </c>
      <c r="H30" s="7">
        <v>0</v>
      </c>
      <c r="I30" s="7">
        <v>350</v>
      </c>
      <c r="J30" s="8">
        <f>ROUND(IF(I30=0, IF(H30=0, 0, 1), H30/I30),5)</f>
        <v>0</v>
      </c>
    </row>
    <row r="31" spans="1:10" x14ac:dyDescent="0.3">
      <c r="A31" s="2"/>
      <c r="B31" s="2"/>
      <c r="C31" s="2"/>
      <c r="D31" s="2"/>
      <c r="E31" s="2"/>
      <c r="F31" s="2"/>
      <c r="G31" s="2" t="s">
        <v>32</v>
      </c>
      <c r="H31" s="7">
        <v>0</v>
      </c>
      <c r="I31" s="7">
        <v>325</v>
      </c>
      <c r="J31" s="8">
        <f>ROUND(IF(I31=0, IF(H31=0, 0, 1), H31/I31),5)</f>
        <v>0</v>
      </c>
    </row>
    <row r="32" spans="1:10" x14ac:dyDescent="0.3">
      <c r="A32" s="2"/>
      <c r="B32" s="2"/>
      <c r="C32" s="2"/>
      <c r="D32" s="2"/>
      <c r="E32" s="2"/>
      <c r="F32" s="2"/>
      <c r="G32" s="2" t="s">
        <v>33</v>
      </c>
      <c r="H32" s="7">
        <v>0</v>
      </c>
      <c r="I32" s="7">
        <v>300</v>
      </c>
      <c r="J32" s="8">
        <f>ROUND(IF(I32=0, IF(H32=0, 0, 1), H32/I32),5)</f>
        <v>0</v>
      </c>
    </row>
    <row r="33" spans="1:10" ht="15" thickBot="1" x14ac:dyDescent="0.35">
      <c r="A33" s="2"/>
      <c r="B33" s="2"/>
      <c r="C33" s="2"/>
      <c r="D33" s="2"/>
      <c r="E33" s="2"/>
      <c r="F33" s="2"/>
      <c r="G33" s="2" t="s">
        <v>34</v>
      </c>
      <c r="H33" s="9">
        <v>0</v>
      </c>
      <c r="I33" s="9">
        <v>325</v>
      </c>
      <c r="J33" s="10">
        <f>ROUND(IF(I33=0, IF(H33=0, 0, 1), H33/I33),5)</f>
        <v>0</v>
      </c>
    </row>
    <row r="34" spans="1:10" x14ac:dyDescent="0.3">
      <c r="A34" s="2"/>
      <c r="B34" s="2"/>
      <c r="C34" s="2"/>
      <c r="D34" s="2"/>
      <c r="E34" s="2"/>
      <c r="F34" s="2" t="s">
        <v>35</v>
      </c>
      <c r="G34" s="2"/>
      <c r="H34" s="7">
        <f>ROUND(SUM(H28:H33),5)</f>
        <v>0</v>
      </c>
      <c r="I34" s="7">
        <f>ROUND(SUM(I28:I33),5)</f>
        <v>3250</v>
      </c>
      <c r="J34" s="8">
        <f>ROUND(IF(I34=0, IF(H34=0, 0, 1), H34/I34),5)</f>
        <v>0</v>
      </c>
    </row>
    <row r="35" spans="1:10" ht="28.8" customHeight="1" x14ac:dyDescent="0.3">
      <c r="A35" s="2"/>
      <c r="B35" s="2"/>
      <c r="C35" s="2"/>
      <c r="D35" s="2"/>
      <c r="E35" s="2"/>
      <c r="F35" s="2" t="s">
        <v>36</v>
      </c>
      <c r="G35" s="2"/>
      <c r="H35" s="7"/>
      <c r="I35" s="7"/>
      <c r="J35" s="8"/>
    </row>
    <row r="36" spans="1:10" x14ac:dyDescent="0.3">
      <c r="A36" s="2"/>
      <c r="B36" s="2"/>
      <c r="C36" s="2"/>
      <c r="D36" s="2"/>
      <c r="E36" s="2"/>
      <c r="F36" s="2"/>
      <c r="G36" s="2" t="s">
        <v>37</v>
      </c>
      <c r="H36" s="7">
        <v>500</v>
      </c>
      <c r="I36" s="7">
        <v>6200</v>
      </c>
      <c r="J36" s="8">
        <f>ROUND(IF(I36=0, IF(H36=0, 0, 1), H36/I36),5)</f>
        <v>8.0649999999999999E-2</v>
      </c>
    </row>
    <row r="37" spans="1:10" x14ac:dyDescent="0.3">
      <c r="A37" s="2"/>
      <c r="B37" s="2"/>
      <c r="C37" s="2"/>
      <c r="D37" s="2"/>
      <c r="E37" s="2"/>
      <c r="F37" s="2"/>
      <c r="G37" s="2" t="s">
        <v>38</v>
      </c>
      <c r="H37" s="7">
        <v>0</v>
      </c>
      <c r="I37" s="7">
        <v>6000</v>
      </c>
      <c r="J37" s="8">
        <f>ROUND(IF(I37=0, IF(H37=0, 0, 1), H37/I37),5)</f>
        <v>0</v>
      </c>
    </row>
    <row r="38" spans="1:10" x14ac:dyDescent="0.3">
      <c r="A38" s="2"/>
      <c r="B38" s="2"/>
      <c r="C38" s="2"/>
      <c r="D38" s="2"/>
      <c r="E38" s="2"/>
      <c r="F38" s="2"/>
      <c r="G38" s="2" t="s">
        <v>39</v>
      </c>
      <c r="H38" s="7">
        <v>0</v>
      </c>
      <c r="I38" s="7">
        <v>3000</v>
      </c>
      <c r="J38" s="8">
        <f>ROUND(IF(I38=0, IF(H38=0, 0, 1), H38/I38),5)</f>
        <v>0</v>
      </c>
    </row>
    <row r="39" spans="1:10" x14ac:dyDescent="0.3">
      <c r="A39" s="2"/>
      <c r="B39" s="2"/>
      <c r="C39" s="2"/>
      <c r="D39" s="2"/>
      <c r="E39" s="2"/>
      <c r="F39" s="2"/>
      <c r="G39" s="2" t="s">
        <v>40</v>
      </c>
      <c r="H39" s="7">
        <v>949</v>
      </c>
      <c r="I39" s="7">
        <v>4600</v>
      </c>
      <c r="J39" s="8">
        <f>ROUND(IF(I39=0, IF(H39=0, 0, 1), H39/I39),5)</f>
        <v>0.20630000000000001</v>
      </c>
    </row>
    <row r="40" spans="1:10" ht="15" thickBot="1" x14ac:dyDescent="0.35">
      <c r="A40" s="2"/>
      <c r="B40" s="2"/>
      <c r="C40" s="2"/>
      <c r="D40" s="2"/>
      <c r="E40" s="2"/>
      <c r="F40" s="2"/>
      <c r="G40" s="2" t="s">
        <v>41</v>
      </c>
      <c r="H40" s="9">
        <v>0</v>
      </c>
      <c r="I40" s="9">
        <v>2800</v>
      </c>
      <c r="J40" s="10">
        <f>ROUND(IF(I40=0, IF(H40=0, 0, 1), H40/I40),5)</f>
        <v>0</v>
      </c>
    </row>
    <row r="41" spans="1:10" x14ac:dyDescent="0.3">
      <c r="A41" s="2"/>
      <c r="B41" s="2"/>
      <c r="C41" s="2"/>
      <c r="D41" s="2"/>
      <c r="E41" s="2"/>
      <c r="F41" s="2" t="s">
        <v>42</v>
      </c>
      <c r="G41" s="2"/>
      <c r="H41" s="7">
        <f>ROUND(SUM(H35:H40),5)</f>
        <v>1449</v>
      </c>
      <c r="I41" s="7">
        <f>ROUND(SUM(I35:I40),5)</f>
        <v>22600</v>
      </c>
      <c r="J41" s="8">
        <f>ROUND(IF(I41=0, IF(H41=0, 0, 1), H41/I41),5)</f>
        <v>6.4119999999999996E-2</v>
      </c>
    </row>
    <row r="42" spans="1:10" ht="28.8" customHeight="1" x14ac:dyDescent="0.3">
      <c r="A42" s="2"/>
      <c r="B42" s="2"/>
      <c r="C42" s="2"/>
      <c r="D42" s="2"/>
      <c r="E42" s="2"/>
      <c r="F42" s="2" t="s">
        <v>43</v>
      </c>
      <c r="G42" s="2"/>
      <c r="H42" s="7">
        <v>0</v>
      </c>
      <c r="I42" s="7">
        <v>2225</v>
      </c>
      <c r="J42" s="8">
        <f>ROUND(IF(I42=0, IF(H42=0, 0, 1), H42/I42),5)</f>
        <v>0</v>
      </c>
    </row>
    <row r="43" spans="1:10" x14ac:dyDescent="0.3">
      <c r="A43" s="2"/>
      <c r="B43" s="2"/>
      <c r="C43" s="2"/>
      <c r="D43" s="2"/>
      <c r="E43" s="2"/>
      <c r="F43" s="2" t="s">
        <v>44</v>
      </c>
      <c r="G43" s="2"/>
      <c r="H43" s="7">
        <v>0</v>
      </c>
      <c r="I43" s="7">
        <v>350</v>
      </c>
      <c r="J43" s="8">
        <f>ROUND(IF(I43=0, IF(H43=0, 0, 1), H43/I43),5)</f>
        <v>0</v>
      </c>
    </row>
    <row r="44" spans="1:10" x14ac:dyDescent="0.3">
      <c r="A44" s="2"/>
      <c r="B44" s="2"/>
      <c r="C44" s="2"/>
      <c r="D44" s="2"/>
      <c r="E44" s="2"/>
      <c r="F44" s="2" t="s">
        <v>45</v>
      </c>
      <c r="G44" s="2"/>
      <c r="H44" s="7">
        <v>0</v>
      </c>
      <c r="I44" s="7">
        <v>750</v>
      </c>
      <c r="J44" s="8">
        <f>ROUND(IF(I44=0, IF(H44=0, 0, 1), H44/I44),5)</f>
        <v>0</v>
      </c>
    </row>
    <row r="45" spans="1:10" x14ac:dyDescent="0.3">
      <c r="A45" s="2"/>
      <c r="B45" s="2"/>
      <c r="C45" s="2"/>
      <c r="D45" s="2"/>
      <c r="E45" s="2"/>
      <c r="F45" s="2" t="s">
        <v>46</v>
      </c>
      <c r="G45" s="2"/>
      <c r="H45" s="7">
        <v>106.12</v>
      </c>
      <c r="I45" s="7">
        <v>150</v>
      </c>
      <c r="J45" s="8">
        <f>ROUND(IF(I45=0, IF(H45=0, 0, 1), H45/I45),5)</f>
        <v>0.70747000000000004</v>
      </c>
    </row>
    <row r="46" spans="1:10" x14ac:dyDescent="0.3">
      <c r="A46" s="2"/>
      <c r="B46" s="2"/>
      <c r="C46" s="2"/>
      <c r="D46" s="2"/>
      <c r="E46" s="2"/>
      <c r="F46" s="2" t="s">
        <v>47</v>
      </c>
      <c r="G46" s="2"/>
      <c r="H46" s="7">
        <v>131.12</v>
      </c>
      <c r="I46" s="7">
        <v>1000</v>
      </c>
      <c r="J46" s="8">
        <f>ROUND(IF(I46=0, IF(H46=0, 0, 1), H46/I46),5)</f>
        <v>0.13111999999999999</v>
      </c>
    </row>
    <row r="47" spans="1:10" x14ac:dyDescent="0.3">
      <c r="A47" s="2"/>
      <c r="B47" s="2"/>
      <c r="C47" s="2"/>
      <c r="D47" s="2"/>
      <c r="E47" s="2"/>
      <c r="F47" s="2" t="s">
        <v>48</v>
      </c>
      <c r="G47" s="2"/>
      <c r="H47" s="7">
        <v>0</v>
      </c>
      <c r="I47" s="7">
        <v>250</v>
      </c>
      <c r="J47" s="8">
        <f>ROUND(IF(I47=0, IF(H47=0, 0, 1), H47/I47),5)</f>
        <v>0</v>
      </c>
    </row>
    <row r="48" spans="1:10" x14ac:dyDescent="0.3">
      <c r="A48" s="2"/>
      <c r="B48" s="2"/>
      <c r="C48" s="2"/>
      <c r="D48" s="2"/>
      <c r="E48" s="2"/>
      <c r="F48" s="2" t="s">
        <v>49</v>
      </c>
      <c r="G48" s="2"/>
      <c r="H48" s="7">
        <v>148.75</v>
      </c>
      <c r="I48" s="7">
        <v>25</v>
      </c>
      <c r="J48" s="8">
        <f>ROUND(IF(I48=0, IF(H48=0, 0, 1), H48/I48),5)</f>
        <v>5.95</v>
      </c>
    </row>
    <row r="49" spans="1:10" x14ac:dyDescent="0.3">
      <c r="A49" s="2"/>
      <c r="B49" s="2"/>
      <c r="C49" s="2"/>
      <c r="D49" s="2"/>
      <c r="E49" s="2"/>
      <c r="F49" s="2" t="s">
        <v>50</v>
      </c>
      <c r="G49" s="2"/>
      <c r="H49" s="7">
        <v>0</v>
      </c>
      <c r="I49" s="7">
        <v>200</v>
      </c>
      <c r="J49" s="8">
        <f>ROUND(IF(I49=0, IF(H49=0, 0, 1), H49/I49),5)</f>
        <v>0</v>
      </c>
    </row>
    <row r="50" spans="1:10" x14ac:dyDescent="0.3">
      <c r="A50" s="2"/>
      <c r="B50" s="2"/>
      <c r="C50" s="2"/>
      <c r="D50" s="2"/>
      <c r="E50" s="2"/>
      <c r="F50" s="2" t="s">
        <v>51</v>
      </c>
      <c r="G50" s="2"/>
      <c r="H50" s="7">
        <v>0</v>
      </c>
      <c r="I50" s="7">
        <v>500</v>
      </c>
      <c r="J50" s="8">
        <f>ROUND(IF(I50=0, IF(H50=0, 0, 1), H50/I50),5)</f>
        <v>0</v>
      </c>
    </row>
    <row r="51" spans="1:10" x14ac:dyDescent="0.3">
      <c r="A51" s="2"/>
      <c r="B51" s="2"/>
      <c r="C51" s="2"/>
      <c r="D51" s="2"/>
      <c r="E51" s="2"/>
      <c r="F51" s="2" t="s">
        <v>52</v>
      </c>
      <c r="G51" s="2"/>
      <c r="H51" s="7">
        <v>0</v>
      </c>
      <c r="I51" s="7">
        <v>200</v>
      </c>
      <c r="J51" s="8">
        <f>ROUND(IF(I51=0, IF(H51=0, 0, 1), H51/I51),5)</f>
        <v>0</v>
      </c>
    </row>
    <row r="52" spans="1:10" x14ac:dyDescent="0.3">
      <c r="A52" s="2"/>
      <c r="B52" s="2"/>
      <c r="C52" s="2"/>
      <c r="D52" s="2"/>
      <c r="E52" s="2"/>
      <c r="F52" s="2" t="s">
        <v>53</v>
      </c>
      <c r="G52" s="2"/>
      <c r="H52" s="7">
        <v>0</v>
      </c>
      <c r="I52" s="7">
        <v>25</v>
      </c>
      <c r="J52" s="8">
        <f>ROUND(IF(I52=0, IF(H52=0, 0, 1), H52/I52),5)</f>
        <v>0</v>
      </c>
    </row>
    <row r="53" spans="1:10" x14ac:dyDescent="0.3">
      <c r="A53" s="2"/>
      <c r="B53" s="2"/>
      <c r="C53" s="2"/>
      <c r="D53" s="2"/>
      <c r="E53" s="2"/>
      <c r="F53" s="2" t="s">
        <v>54</v>
      </c>
      <c r="G53" s="2"/>
      <c r="H53" s="7">
        <v>0</v>
      </c>
      <c r="I53" s="7">
        <v>250</v>
      </c>
      <c r="J53" s="8">
        <f>ROUND(IF(I53=0, IF(H53=0, 0, 1), H53/I53),5)</f>
        <v>0</v>
      </c>
    </row>
    <row r="54" spans="1:10" x14ac:dyDescent="0.3">
      <c r="A54" s="2"/>
      <c r="B54" s="2"/>
      <c r="C54" s="2"/>
      <c r="D54" s="2"/>
      <c r="E54" s="2"/>
      <c r="F54" s="2" t="s">
        <v>55</v>
      </c>
      <c r="G54" s="2"/>
      <c r="H54" s="7">
        <v>249.79</v>
      </c>
      <c r="I54" s="7">
        <v>300</v>
      </c>
      <c r="J54" s="8">
        <f>ROUND(IF(I54=0, IF(H54=0, 0, 1), H54/I54),5)</f>
        <v>0.83262999999999998</v>
      </c>
    </row>
    <row r="55" spans="1:10" x14ac:dyDescent="0.3">
      <c r="A55" s="2"/>
      <c r="B55" s="2"/>
      <c r="C55" s="2"/>
      <c r="D55" s="2"/>
      <c r="E55" s="2"/>
      <c r="F55" s="2" t="s">
        <v>56</v>
      </c>
      <c r="G55" s="2"/>
      <c r="H55" s="7">
        <v>0</v>
      </c>
      <c r="I55" s="7">
        <v>100</v>
      </c>
      <c r="J55" s="8">
        <f>ROUND(IF(I55=0, IF(H55=0, 0, 1), H55/I55),5)</f>
        <v>0</v>
      </c>
    </row>
    <row r="56" spans="1:10" x14ac:dyDescent="0.3">
      <c r="A56" s="2"/>
      <c r="B56" s="2"/>
      <c r="C56" s="2"/>
      <c r="D56" s="2"/>
      <c r="E56" s="2"/>
      <c r="F56" s="2" t="s">
        <v>57</v>
      </c>
      <c r="G56" s="2"/>
      <c r="H56" s="7">
        <v>0</v>
      </c>
      <c r="I56" s="7">
        <v>500</v>
      </c>
      <c r="J56" s="8">
        <f>ROUND(IF(I56=0, IF(H56=0, 0, 1), H56/I56),5)</f>
        <v>0</v>
      </c>
    </row>
    <row r="57" spans="1:10" x14ac:dyDescent="0.3">
      <c r="A57" s="2"/>
      <c r="B57" s="2"/>
      <c r="C57" s="2"/>
      <c r="D57" s="2"/>
      <c r="E57" s="2"/>
      <c r="F57" s="2" t="s">
        <v>58</v>
      </c>
      <c r="G57" s="2"/>
      <c r="H57" s="7"/>
      <c r="I57" s="7"/>
      <c r="J57" s="8"/>
    </row>
    <row r="58" spans="1:10" x14ac:dyDescent="0.3">
      <c r="A58" s="2"/>
      <c r="B58" s="2"/>
      <c r="C58" s="2"/>
      <c r="D58" s="2"/>
      <c r="E58" s="2"/>
      <c r="F58" s="2"/>
      <c r="G58" s="2" t="s">
        <v>59</v>
      </c>
      <c r="H58" s="7">
        <v>0</v>
      </c>
      <c r="I58" s="7">
        <v>600</v>
      </c>
      <c r="J58" s="8">
        <f>ROUND(IF(I58=0, IF(H58=0, 0, 1), H58/I58),5)</f>
        <v>0</v>
      </c>
    </row>
    <row r="59" spans="1:10" x14ac:dyDescent="0.3">
      <c r="A59" s="2"/>
      <c r="B59" s="2"/>
      <c r="C59" s="2"/>
      <c r="D59" s="2"/>
      <c r="E59" s="2"/>
      <c r="F59" s="2"/>
      <c r="G59" s="2" t="s">
        <v>60</v>
      </c>
      <c r="H59" s="7">
        <v>0</v>
      </c>
      <c r="I59" s="7">
        <v>500</v>
      </c>
      <c r="J59" s="8">
        <f>ROUND(IF(I59=0, IF(H59=0, 0, 1), H59/I59),5)</f>
        <v>0</v>
      </c>
    </row>
    <row r="60" spans="1:10" x14ac:dyDescent="0.3">
      <c r="A60" s="2"/>
      <c r="B60" s="2"/>
      <c r="C60" s="2"/>
      <c r="D60" s="2"/>
      <c r="E60" s="2"/>
      <c r="F60" s="2"/>
      <c r="G60" s="2" t="s">
        <v>61</v>
      </c>
      <c r="H60" s="7">
        <v>0</v>
      </c>
      <c r="I60" s="7">
        <v>25</v>
      </c>
      <c r="J60" s="8">
        <f>ROUND(IF(I60=0, IF(H60=0, 0, 1), H60/I60),5)</f>
        <v>0</v>
      </c>
    </row>
    <row r="61" spans="1:10" ht="15" thickBot="1" x14ac:dyDescent="0.35">
      <c r="A61" s="2"/>
      <c r="B61" s="2"/>
      <c r="C61" s="2"/>
      <c r="D61" s="2"/>
      <c r="E61" s="2"/>
      <c r="F61" s="2"/>
      <c r="G61" s="2" t="s">
        <v>62</v>
      </c>
      <c r="H61" s="9">
        <v>0</v>
      </c>
      <c r="I61" s="9">
        <v>25</v>
      </c>
      <c r="J61" s="10">
        <f>ROUND(IF(I61=0, IF(H61=0, 0, 1), H61/I61),5)</f>
        <v>0</v>
      </c>
    </row>
    <row r="62" spans="1:10" x14ac:dyDescent="0.3">
      <c r="A62" s="2"/>
      <c r="B62" s="2"/>
      <c r="C62" s="2"/>
      <c r="D62" s="2"/>
      <c r="E62" s="2"/>
      <c r="F62" s="2" t="s">
        <v>63</v>
      </c>
      <c r="G62" s="2"/>
      <c r="H62" s="7">
        <f>ROUND(SUM(H57:H61),5)</f>
        <v>0</v>
      </c>
      <c r="I62" s="7">
        <f>ROUND(SUM(I57:I61),5)</f>
        <v>1150</v>
      </c>
      <c r="J62" s="8">
        <f>ROUND(IF(I62=0, IF(H62=0, 0, 1), H62/I62),5)</f>
        <v>0</v>
      </c>
    </row>
    <row r="63" spans="1:10" ht="28.8" customHeight="1" x14ac:dyDescent="0.3">
      <c r="A63" s="2"/>
      <c r="B63" s="2"/>
      <c r="C63" s="2"/>
      <c r="D63" s="2"/>
      <c r="E63" s="2"/>
      <c r="F63" s="2" t="s">
        <v>64</v>
      </c>
      <c r="G63" s="2"/>
      <c r="H63" s="7"/>
      <c r="I63" s="7"/>
      <c r="J63" s="8"/>
    </row>
    <row r="64" spans="1:10" ht="15" thickBot="1" x14ac:dyDescent="0.35">
      <c r="A64" s="2"/>
      <c r="B64" s="2"/>
      <c r="C64" s="2"/>
      <c r="D64" s="2"/>
      <c r="E64" s="2"/>
      <c r="F64" s="2"/>
      <c r="G64" s="2" t="s">
        <v>65</v>
      </c>
      <c r="H64" s="9">
        <v>0</v>
      </c>
      <c r="I64" s="9">
        <v>3500</v>
      </c>
      <c r="J64" s="10">
        <f>ROUND(IF(I64=0, IF(H64=0, 0, 1), H64/I64),5)</f>
        <v>0</v>
      </c>
    </row>
    <row r="65" spans="1:10" x14ac:dyDescent="0.3">
      <c r="A65" s="2"/>
      <c r="B65" s="2"/>
      <c r="C65" s="2"/>
      <c r="D65" s="2"/>
      <c r="E65" s="2"/>
      <c r="F65" s="2" t="s">
        <v>66</v>
      </c>
      <c r="G65" s="2"/>
      <c r="H65" s="7">
        <f>ROUND(SUM(H63:H64),5)</f>
        <v>0</v>
      </c>
      <c r="I65" s="7">
        <f>ROUND(SUM(I63:I64),5)</f>
        <v>3500</v>
      </c>
      <c r="J65" s="8">
        <f>ROUND(IF(I65=0, IF(H65=0, 0, 1), H65/I65),5)</f>
        <v>0</v>
      </c>
    </row>
    <row r="66" spans="1:10" ht="28.8" customHeight="1" x14ac:dyDescent="0.3">
      <c r="A66" s="2"/>
      <c r="B66" s="2"/>
      <c r="C66" s="2"/>
      <c r="D66" s="2"/>
      <c r="E66" s="2"/>
      <c r="F66" s="2" t="s">
        <v>67</v>
      </c>
      <c r="G66" s="2"/>
      <c r="H66" s="7"/>
      <c r="I66" s="7"/>
      <c r="J66" s="8"/>
    </row>
    <row r="67" spans="1:10" x14ac:dyDescent="0.3">
      <c r="A67" s="2"/>
      <c r="B67" s="2"/>
      <c r="C67" s="2"/>
      <c r="D67" s="2"/>
      <c r="E67" s="2"/>
      <c r="F67" s="2"/>
      <c r="G67" s="2" t="s">
        <v>68</v>
      </c>
      <c r="H67" s="7">
        <v>0</v>
      </c>
      <c r="I67" s="7">
        <v>500</v>
      </c>
      <c r="J67" s="8">
        <f>ROUND(IF(I67=0, IF(H67=0, 0, 1), H67/I67),5)</f>
        <v>0</v>
      </c>
    </row>
    <row r="68" spans="1:10" x14ac:dyDescent="0.3">
      <c r="A68" s="2"/>
      <c r="B68" s="2"/>
      <c r="C68" s="2"/>
      <c r="D68" s="2"/>
      <c r="E68" s="2"/>
      <c r="F68" s="2"/>
      <c r="G68" s="2" t="s">
        <v>69</v>
      </c>
      <c r="H68" s="7">
        <v>0</v>
      </c>
      <c r="I68" s="7">
        <v>100</v>
      </c>
      <c r="J68" s="8">
        <f>ROUND(IF(I68=0, IF(H68=0, 0, 1), H68/I68),5)</f>
        <v>0</v>
      </c>
    </row>
    <row r="69" spans="1:10" ht="15" thickBot="1" x14ac:dyDescent="0.35">
      <c r="A69" s="2"/>
      <c r="B69" s="2"/>
      <c r="C69" s="2"/>
      <c r="D69" s="2"/>
      <c r="E69" s="2"/>
      <c r="F69" s="2"/>
      <c r="G69" s="2" t="s">
        <v>70</v>
      </c>
      <c r="H69" s="9">
        <v>0</v>
      </c>
      <c r="I69" s="9">
        <v>25</v>
      </c>
      <c r="J69" s="10">
        <f>ROUND(IF(I69=0, IF(H69=0, 0, 1), H69/I69),5)</f>
        <v>0</v>
      </c>
    </row>
    <row r="70" spans="1:10" x14ac:dyDescent="0.3">
      <c r="A70" s="2"/>
      <c r="B70" s="2"/>
      <c r="C70" s="2"/>
      <c r="D70" s="2"/>
      <c r="E70" s="2"/>
      <c r="F70" s="2" t="s">
        <v>71</v>
      </c>
      <c r="G70" s="2"/>
      <c r="H70" s="7">
        <f>ROUND(SUM(H66:H69),5)</f>
        <v>0</v>
      </c>
      <c r="I70" s="7">
        <f>ROUND(SUM(I66:I69),5)</f>
        <v>625</v>
      </c>
      <c r="J70" s="8">
        <f>ROUND(IF(I70=0, IF(H70=0, 0, 1), H70/I70),5)</f>
        <v>0</v>
      </c>
    </row>
    <row r="71" spans="1:10" ht="28.8" customHeight="1" x14ac:dyDescent="0.3">
      <c r="A71" s="2"/>
      <c r="B71" s="2"/>
      <c r="C71" s="2"/>
      <c r="D71" s="2"/>
      <c r="E71" s="2"/>
      <c r="F71" s="2" t="s">
        <v>72</v>
      </c>
      <c r="G71" s="2"/>
      <c r="H71" s="7">
        <v>0</v>
      </c>
      <c r="I71" s="7">
        <v>150</v>
      </c>
      <c r="J71" s="8">
        <f>ROUND(IF(I71=0, IF(H71=0, 0, 1), H71/I71),5)</f>
        <v>0</v>
      </c>
    </row>
    <row r="72" spans="1:10" ht="15" thickBot="1" x14ac:dyDescent="0.35">
      <c r="A72" s="2"/>
      <c r="B72" s="2"/>
      <c r="C72" s="2"/>
      <c r="D72" s="2"/>
      <c r="E72" s="2"/>
      <c r="F72" s="2" t="s">
        <v>73</v>
      </c>
      <c r="G72" s="2"/>
      <c r="H72" s="11">
        <v>0</v>
      </c>
      <c r="I72" s="11">
        <v>800</v>
      </c>
      <c r="J72" s="12">
        <f>ROUND(IF(I72=0, IF(H72=0, 0, 1), H72/I72),5)</f>
        <v>0</v>
      </c>
    </row>
    <row r="73" spans="1:10" ht="15" thickBot="1" x14ac:dyDescent="0.35">
      <c r="A73" s="2"/>
      <c r="B73" s="2"/>
      <c r="C73" s="2"/>
      <c r="D73" s="2"/>
      <c r="E73" s="2" t="s">
        <v>74</v>
      </c>
      <c r="F73" s="2"/>
      <c r="G73" s="2"/>
      <c r="H73" s="13">
        <f>ROUND(H27+H34+SUM(H41:H56)+H62+H65+SUM(H70:H72),5)</f>
        <v>2084.7800000000002</v>
      </c>
      <c r="I73" s="13">
        <f>ROUND(I27+I34+SUM(I41:I56)+I62+I65+SUM(I70:I72),5)</f>
        <v>38900</v>
      </c>
      <c r="J73" s="14">
        <f>ROUND(IF(I73=0, IF(H73=0, 0, 1), H73/I73),5)</f>
        <v>5.3589999999999999E-2</v>
      </c>
    </row>
    <row r="74" spans="1:10" ht="28.8" customHeight="1" thickBot="1" x14ac:dyDescent="0.35">
      <c r="A74" s="2"/>
      <c r="B74" s="2"/>
      <c r="C74" s="2"/>
      <c r="D74" s="2" t="s">
        <v>75</v>
      </c>
      <c r="E74" s="2"/>
      <c r="F74" s="2"/>
      <c r="G74" s="2"/>
      <c r="H74" s="13">
        <f>ROUND(H26+H73,5)</f>
        <v>2084.7800000000002</v>
      </c>
      <c r="I74" s="13">
        <f>ROUND(I26+I73,5)</f>
        <v>38900</v>
      </c>
      <c r="J74" s="14">
        <f>ROUND(IF(I74=0, IF(H74=0, 0, 1), H74/I74),5)</f>
        <v>5.3589999999999999E-2</v>
      </c>
    </row>
    <row r="75" spans="1:10" ht="28.8" customHeight="1" thickBot="1" x14ac:dyDescent="0.35">
      <c r="A75" s="2"/>
      <c r="B75" s="2" t="s">
        <v>76</v>
      </c>
      <c r="C75" s="2"/>
      <c r="D75" s="2"/>
      <c r="E75" s="2"/>
      <c r="F75" s="2"/>
      <c r="G75" s="2"/>
      <c r="H75" s="13">
        <f>ROUND(H6+H25-H74,5)</f>
        <v>22612.22</v>
      </c>
      <c r="I75" s="13">
        <f>ROUND(I6+I25-I74,5)</f>
        <v>5586</v>
      </c>
      <c r="J75" s="14">
        <f>ROUND(IF(I75=0, IF(H75=0, 0, 1), H75/I75),5)</f>
        <v>4.0480200000000002</v>
      </c>
    </row>
    <row r="76" spans="1:10" s="19" customFormat="1" ht="28.8" customHeight="1" thickBot="1" x14ac:dyDescent="0.25">
      <c r="A76" s="2" t="s">
        <v>77</v>
      </c>
      <c r="B76" s="2"/>
      <c r="C76" s="2"/>
      <c r="D76" s="2"/>
      <c r="E76" s="2"/>
      <c r="F76" s="2"/>
      <c r="G76" s="2"/>
      <c r="H76" s="17">
        <f>H75</f>
        <v>22612.22</v>
      </c>
      <c r="I76" s="17">
        <f>I75</f>
        <v>5586</v>
      </c>
      <c r="J76" s="18">
        <f>ROUND(IF(I76=0, IF(H76=0, 0, 1), H76/I76),5)</f>
        <v>4.0480200000000002</v>
      </c>
    </row>
    <row r="77" spans="1:10" ht="15" thickTop="1" x14ac:dyDescent="0.3"/>
  </sheetData>
  <pageMargins left="0.7" right="0.7" top="0.75" bottom="0.75" header="0.1" footer="0.3"/>
  <pageSetup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30480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30480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Balance Sheet</vt:lpstr>
      <vt:lpstr>Income Statement BvA</vt:lpstr>
      <vt:lpstr>Meeting Income Statement BvA</vt:lpstr>
      <vt:lpstr>'Balance Sheet'!Print_Titles</vt:lpstr>
      <vt:lpstr>'Income Statement BvA'!Print_Titles</vt:lpstr>
      <vt:lpstr>'Meeting Income Statement BvA'!Print_Titles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Payne</dc:creator>
  <cp:lastModifiedBy>Anne Payne</cp:lastModifiedBy>
  <dcterms:created xsi:type="dcterms:W3CDTF">2019-04-09T21:07:54Z</dcterms:created>
  <dcterms:modified xsi:type="dcterms:W3CDTF">2019-04-09T21:16:55Z</dcterms:modified>
</cp:coreProperties>
</file>